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M:\Modeling-Projects\Signal Coordination and ITS\Renewed Measure M_M2\Templates\"/>
    </mc:Choice>
  </mc:AlternateContent>
  <xr:revisionPtr revIDLastSave="0" documentId="13_ncr:1_{D072B3B8-789E-4E53-B883-46FF2E64559A}" xr6:coauthVersionLast="34" xr6:coauthVersionMax="34" xr10:uidLastSave="{00000000-0000-0000-0000-000000000000}"/>
  <bookViews>
    <workbookView xWindow="0" yWindow="0" windowWidth="28800" windowHeight="11760" tabRatio="908" xr2:uid="{6A88FC43-10A7-4968-811E-3D1C2923E730}"/>
  </bookViews>
  <sheets>
    <sheet name="Title Page" sheetId="6" r:id="rId1"/>
    <sheet name="Checklist" sheetId="7" r:id="rId2"/>
    <sheet name="Section 1" sheetId="8" r:id="rId3"/>
    <sheet name="Section 2" sheetId="9" r:id="rId4"/>
    <sheet name="Section 3" sheetId="10" r:id="rId5"/>
    <sheet name="Section 4" sheetId="11" r:id="rId6"/>
    <sheet name="Section 5" sheetId="16" r:id="rId7"/>
    <sheet name="Table GUIDELINES" sheetId="3" r:id="rId8"/>
    <sheet name="Table I-SUM of IMPROVE" sheetId="5" r:id="rId9"/>
    <sheet name="Table II-IMPROVE BRKDWN" sheetId="1" r:id="rId10"/>
    <sheet name="Section 6" sheetId="12" r:id="rId11"/>
    <sheet name="Section 7-Match" sheetId="4" r:id="rId12"/>
    <sheet name="Section 8 and 9" sheetId="13" r:id="rId13"/>
    <sheet name="Calc Est Points" sheetId="15" r:id="rId14"/>
    <sheet name="Section 10" sheetId="14" r:id="rId15"/>
  </sheets>
  <definedNames>
    <definedName name="_xlnm.Print_Area" localSheetId="11">'Section 7-Match'!$A$1:$G$50</definedName>
    <definedName name="_xlnm.Print_Area" localSheetId="8">'Table I-SUM of IMPROVE'!$A$1:$AA$31</definedName>
    <definedName name="_xlnm.Print_Titles" localSheetId="8">'Table I-SUM of IMPROVE'!$2:$4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8" i="14" l="1"/>
  <c r="H18" i="16"/>
  <c r="H21" i="16" s="1"/>
  <c r="L61" i="1"/>
  <c r="M60" i="1"/>
  <c r="N71" i="1"/>
  <c r="L60" i="1"/>
  <c r="L4" i="1"/>
  <c r="N74" i="1"/>
  <c r="L70" i="1"/>
  <c r="M70" i="1" s="1"/>
  <c r="L69" i="1"/>
  <c r="L68" i="1"/>
  <c r="L67" i="1"/>
  <c r="L66" i="1"/>
  <c r="M66" i="1" s="1"/>
  <c r="L65" i="1"/>
  <c r="M65" i="1" s="1"/>
  <c r="L64" i="1"/>
  <c r="M64" i="1" s="1"/>
  <c r="L63" i="1"/>
  <c r="M63" i="1" s="1"/>
  <c r="L62" i="1"/>
  <c r="L59" i="1"/>
  <c r="L58" i="1"/>
  <c r="L57" i="1"/>
  <c r="M57" i="1" s="1"/>
  <c r="L56" i="1"/>
  <c r="M56" i="1" s="1"/>
  <c r="L54" i="1"/>
  <c r="M54" i="1" s="1"/>
  <c r="L53" i="1"/>
  <c r="M53" i="1" s="1"/>
  <c r="L29" i="1"/>
  <c r="M29" i="1" s="1"/>
  <c r="L41" i="1"/>
  <c r="M41" i="1" s="1"/>
  <c r="L37" i="1"/>
  <c r="M37" i="1" s="1"/>
  <c r="L48" i="1"/>
  <c r="M48" i="1" s="1"/>
  <c r="L51" i="1"/>
  <c r="M51" i="1" s="1"/>
  <c r="L47" i="1"/>
  <c r="M47" i="1" s="1"/>
  <c r="L44" i="1"/>
  <c r="M44" i="1" s="1"/>
  <c r="L40" i="1"/>
  <c r="M40" i="1" s="1"/>
  <c r="L36" i="1"/>
  <c r="M36" i="1" s="1"/>
  <c r="L33" i="1"/>
  <c r="M33" i="1" s="1"/>
  <c r="L15" i="1"/>
  <c r="M15" i="1" s="1"/>
  <c r="L12" i="1"/>
  <c r="M12" i="1" s="1"/>
  <c r="L9" i="1"/>
  <c r="M9" i="1" s="1"/>
  <c r="L6" i="1"/>
  <c r="M6" i="1" s="1"/>
  <c r="L18" i="1"/>
  <c r="M18" i="1" s="1"/>
  <c r="L21" i="1"/>
  <c r="M21" i="1" s="1"/>
  <c r="L24" i="1"/>
  <c r="M24" i="1" s="1"/>
  <c r="L27" i="1"/>
  <c r="M27" i="1" s="1"/>
  <c r="L50" i="1"/>
  <c r="M50" i="1" s="1"/>
  <c r="L46" i="1"/>
  <c r="M46" i="1" s="1"/>
  <c r="L43" i="1"/>
  <c r="M43" i="1" s="1"/>
  <c r="L39" i="1"/>
  <c r="M39" i="1" s="1"/>
  <c r="L35" i="1"/>
  <c r="M35" i="1" s="1"/>
  <c r="L32" i="1"/>
  <c r="M32" i="1" s="1"/>
  <c r="L26" i="1"/>
  <c r="M26" i="1" s="1"/>
  <c r="L23" i="1"/>
  <c r="M23" i="1" s="1"/>
  <c r="L20" i="1"/>
  <c r="M20" i="1" s="1"/>
  <c r="L17" i="1"/>
  <c r="M17" i="1" s="1"/>
  <c r="L14" i="1"/>
  <c r="M14" i="1" s="1"/>
  <c r="L11" i="1"/>
  <c r="M11" i="1" s="1"/>
  <c r="L8" i="1"/>
  <c r="M8" i="1" s="1"/>
  <c r="L49" i="1"/>
  <c r="L45" i="1"/>
  <c r="L42" i="1"/>
  <c r="L38" i="1"/>
  <c r="L34" i="1"/>
  <c r="L31" i="1"/>
  <c r="L25" i="1"/>
  <c r="L22" i="1"/>
  <c r="M22" i="1" s="1"/>
  <c r="L19" i="1"/>
  <c r="L16" i="1"/>
  <c r="L13" i="1"/>
  <c r="L10" i="1"/>
  <c r="L7" i="1"/>
  <c r="L55" i="1"/>
  <c r="L52" i="1"/>
  <c r="M52" i="1" s="1"/>
  <c r="L30" i="1"/>
  <c r="M30" i="1" s="1"/>
  <c r="L28" i="1"/>
  <c r="M28" i="1" s="1"/>
  <c r="L5" i="1"/>
  <c r="M5" i="1" s="1"/>
  <c r="M71" i="1" l="1"/>
  <c r="L71" i="1"/>
  <c r="L73" i="1" s="1"/>
  <c r="M73" i="1" s="1"/>
  <c r="I51" i="14"/>
  <c r="H51" i="14"/>
  <c r="G51" i="14"/>
  <c r="I34" i="14"/>
  <c r="H34" i="14"/>
  <c r="G34" i="14"/>
  <c r="H17" i="14"/>
  <c r="I17" i="14"/>
  <c r="G17" i="14"/>
  <c r="B22" i="15"/>
  <c r="B7" i="15"/>
  <c r="H29" i="13"/>
  <c r="G29" i="13"/>
  <c r="H49" i="16"/>
  <c r="I21" i="16"/>
  <c r="G21" i="16"/>
  <c r="H50" i="16" s="1"/>
  <c r="H48" i="16" s="1"/>
  <c r="L72" i="1" l="1"/>
  <c r="G37" i="16"/>
  <c r="I37" i="16" s="1"/>
  <c r="G30" i="16"/>
  <c r="I30" i="16" s="1"/>
  <c r="M72" i="1" l="1"/>
  <c r="M74" i="1" s="1"/>
  <c r="L74" i="1"/>
  <c r="I44" i="16"/>
  <c r="B14" i="4" l="1"/>
  <c r="C14" i="4"/>
  <c r="E14" i="4"/>
  <c r="D14" i="4"/>
  <c r="A62" i="5" l="1"/>
  <c r="A63" i="5" s="1"/>
  <c r="A64" i="5" s="1"/>
  <c r="A65" i="5" s="1"/>
  <c r="A66" i="5" s="1"/>
  <c r="A67" i="5" s="1"/>
  <c r="A68" i="5" s="1"/>
  <c r="A69" i="5" s="1"/>
  <c r="A70" i="5" s="1"/>
  <c r="A71" i="5" s="1"/>
  <c r="A72" i="5" s="1"/>
  <c r="A73" i="5" s="1"/>
  <c r="A58" i="5" l="1"/>
  <c r="A59" i="5" s="1"/>
  <c r="A60" i="5" s="1"/>
  <c r="A61" i="5" s="1"/>
  <c r="A47" i="5"/>
  <c r="A48" i="5"/>
  <c r="A49" i="5" s="1"/>
  <c r="A50" i="5" s="1"/>
  <c r="A51" i="5" s="1"/>
  <c r="A52" i="5" s="1"/>
  <c r="A53" i="5" s="1"/>
  <c r="A54" i="5" s="1"/>
  <c r="A55" i="5" s="1"/>
  <c r="A56" i="5" s="1"/>
  <c r="A57" i="5" s="1"/>
  <c r="A40" i="5"/>
  <c r="A41" i="5" s="1"/>
  <c r="A42" i="5" s="1"/>
  <c r="A43" i="5" s="1"/>
  <c r="A44" i="5" s="1"/>
  <c r="A45" i="5" s="1"/>
  <c r="A46" i="5" s="1"/>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C31" i="4" l="1"/>
  <c r="G36" i="4"/>
  <c r="G37" i="4"/>
  <c r="G38" i="4"/>
  <c r="G39" i="4"/>
  <c r="D13" i="4" l="1"/>
  <c r="B13" i="4"/>
  <c r="G12" i="4"/>
  <c r="F12" i="4"/>
  <c r="D11" i="4"/>
  <c r="B11" i="4"/>
  <c r="C23" i="4" s="1"/>
  <c r="G10" i="4"/>
  <c r="F10" i="4"/>
  <c r="D9" i="4"/>
  <c r="B9" i="4"/>
  <c r="C22" i="4" s="1"/>
  <c r="G8" i="4"/>
  <c r="F8" i="4"/>
  <c r="D7" i="4"/>
  <c r="B7" i="4"/>
  <c r="C21" i="4" s="1"/>
  <c r="G6" i="4"/>
  <c r="G14" i="4" s="1"/>
  <c r="F6" i="4"/>
  <c r="F14" i="4" l="1"/>
  <c r="C24" i="4"/>
  <c r="F11" i="4"/>
  <c r="F9" i="4"/>
  <c r="F13" i="4"/>
  <c r="B15" i="4"/>
  <c r="D15" i="4"/>
  <c r="F7" i="4"/>
  <c r="F15" i="4" l="1"/>
  <c r="A8" i="5" l="1"/>
  <c r="A9" i="5" s="1"/>
  <c r="A10" i="5" s="1"/>
  <c r="A11" i="5" s="1"/>
  <c r="A12" i="5" s="1"/>
  <c r="A13" i="5" s="1"/>
  <c r="A14" i="5" s="1"/>
  <c r="A15" i="5" s="1"/>
  <c r="A16" i="5" s="1"/>
  <c r="A17" i="5" s="1"/>
  <c r="G40" i="4" l="1"/>
  <c r="G35" i="4"/>
  <c r="G41" i="4" l="1"/>
  <c r="G42" i="4"/>
  <c r="A23" i="4"/>
  <c r="A22" i="4"/>
  <c r="A21" i="4"/>
  <c r="G43" i="4" l="1"/>
  <c r="G44" i="4" s="1"/>
  <c r="G46" i="4" s="1"/>
  <c r="A5" i="1" l="1"/>
  <c r="A6" i="1" s="1"/>
  <c r="A7" i="1" s="1"/>
  <c r="A8" i="1" s="1"/>
  <c r="A9" i="1" s="1"/>
  <c r="A10" i="1" s="1"/>
  <c r="A11" i="1" s="1"/>
  <c r="A12" i="1" s="1"/>
  <c r="A13" i="1" s="1"/>
  <c r="A14" i="1" s="1"/>
  <c r="A15" i="1" s="1"/>
  <c r="A16" i="1" s="1"/>
  <c r="A17" i="1" s="1"/>
  <c r="A18" i="1" l="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P74" i="1"/>
  <c r="Q74" i="1"/>
  <c r="A56" i="1" l="1"/>
  <c r="A57" i="1" s="1"/>
  <c r="A58" i="1" s="1"/>
  <c r="A59" i="1" s="1"/>
  <c r="A60" i="1" l="1"/>
  <c r="A61" i="1" s="1"/>
  <c r="A62" i="1" s="1"/>
  <c r="A63" i="1" s="1"/>
  <c r="A64" i="1" s="1"/>
  <c r="A65" i="1" s="1"/>
  <c r="A66" i="1" s="1"/>
  <c r="A67" i="1" s="1"/>
  <c r="A68" i="1" s="1"/>
  <c r="A69" i="1" s="1"/>
  <c r="A7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Amy Tran</author>
  </authors>
  <commentList>
    <comment ref="A13" authorId="0" shapeId="0" xr:uid="{A7A46223-914F-433B-81B3-8FE30A042B2A}">
      <text>
        <r>
          <rPr>
            <b/>
            <sz val="9"/>
            <color indexed="81"/>
            <rFont val="Tahoma"/>
            <family val="2"/>
          </rPr>
          <t>Input Name of Corridor</t>
        </r>
      </text>
    </comment>
    <comment ref="F36" authorId="0" shapeId="0" xr:uid="{3616926F-9B9C-4CB0-AC93-357D5B09C65C}">
      <text>
        <r>
          <rPr>
            <b/>
            <sz val="9"/>
            <color indexed="81"/>
            <rFont val="Tahoma"/>
            <family val="2"/>
          </rPr>
          <t>Input Name of Applicant Agency</t>
        </r>
      </text>
    </comment>
    <comment ref="E38" authorId="0" shapeId="0" xr:uid="{D665F87A-D1FC-42EA-87F8-CAA573F6C47E}">
      <text>
        <r>
          <rPr>
            <b/>
            <sz val="9"/>
            <color indexed="81"/>
            <rFont val="Tahoma"/>
            <family val="2"/>
          </rPr>
          <t>Input Applicant Agency Contact Person</t>
        </r>
      </text>
    </comment>
    <comment ref="E40" authorId="0" shapeId="0" xr:uid="{C38132D3-3E40-49E1-BCD5-EDFB2CC2B83B}">
      <text>
        <r>
          <rPr>
            <b/>
            <sz val="9"/>
            <color indexed="81"/>
            <rFont val="Tahoma"/>
            <family val="2"/>
          </rPr>
          <t>Input Applicant Agency Contact Phone Number</t>
        </r>
      </text>
    </comment>
    <comment ref="E42" authorId="0" shapeId="0" xr:uid="{4FA2BC50-412C-41B8-8F28-CB1F4BE707B1}">
      <text>
        <r>
          <rPr>
            <b/>
            <sz val="9"/>
            <color indexed="81"/>
            <rFont val="Tahoma"/>
            <family val="2"/>
          </rPr>
          <t>Input Applicant Agency Contact Email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Amy Tran</author>
  </authors>
  <commentList>
    <comment ref="N3" authorId="0" shapeId="0" xr:uid="{1292E716-8922-41BD-9666-57B8061134E2}">
      <text>
        <r>
          <rPr>
            <b/>
            <sz val="9"/>
            <color indexed="81"/>
            <rFont val="Tahoma"/>
            <family val="2"/>
          </rPr>
          <t>Amy Tran:</t>
        </r>
        <r>
          <rPr>
            <sz val="9"/>
            <color indexed="81"/>
            <rFont val="Tahoma"/>
            <family val="2"/>
          </rPr>
          <t xml:space="preserve">
If the City is going to do the install or provide the equipment, input in this column</t>
        </r>
      </text>
    </comment>
    <comment ref="N55" authorId="0" shapeId="0" xr:uid="{918A935F-C162-42FC-9B80-222892F0302B}">
      <text>
        <r>
          <rPr>
            <b/>
            <sz val="9"/>
            <color indexed="81"/>
            <rFont val="Tahoma"/>
            <family val="2"/>
          </rPr>
          <t>Amy Tran:</t>
        </r>
        <r>
          <rPr>
            <sz val="9"/>
            <color indexed="81"/>
            <rFont val="Tahoma"/>
            <family val="2"/>
          </rPr>
          <t xml:space="preserve">
Lake Forest will provide the Centracs license as in-kind match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Amy Tran</author>
  </authors>
  <commentList>
    <comment ref="G46" authorId="0" shapeId="0" xr:uid="{83ED31C1-01AE-49CE-BEDD-16D339B0C9FA}">
      <text>
        <r>
          <rPr>
            <b/>
            <sz val="9"/>
            <color indexed="81"/>
            <rFont val="Tahoma"/>
            <family val="2"/>
          </rPr>
          <t>Amy Tran:</t>
        </r>
        <r>
          <rPr>
            <sz val="9"/>
            <color indexed="81"/>
            <rFont val="Tahoma"/>
            <family val="2"/>
          </rPr>
          <t xml:space="preserve">
This is the total for (i) Specific Improvements + (ii) Staffing commitment</t>
        </r>
      </text>
    </comment>
  </commentList>
</comments>
</file>

<file path=xl/sharedStrings.xml><?xml version="1.0" encoding="utf-8"?>
<sst xmlns="http://schemas.openxmlformats.org/spreadsheetml/2006/main" count="892" uniqueCount="506">
  <si>
    <t>Total</t>
  </si>
  <si>
    <t>Material</t>
  </si>
  <si>
    <t>Other Direct Cost</t>
  </si>
  <si>
    <t>Agency</t>
  </si>
  <si>
    <t>Item
No.</t>
  </si>
  <si>
    <t>Item Description</t>
  </si>
  <si>
    <t>Unit</t>
  </si>
  <si>
    <t>Qty</t>
  </si>
  <si>
    <t>Labor Rate</t>
  </si>
  <si>
    <t>Tax</t>
  </si>
  <si>
    <t>EA</t>
  </si>
  <si>
    <t>LS</t>
  </si>
  <si>
    <t>PI</t>
  </si>
  <si>
    <t>OMM</t>
  </si>
  <si>
    <t>A.  Cash Match</t>
  </si>
  <si>
    <t>Funding Source</t>
  </si>
  <si>
    <t>Amount of Cash Contribution</t>
  </si>
  <si>
    <t>B.  In-Kind Services</t>
  </si>
  <si>
    <t>i.  Specific Improvements (List items and Cost):</t>
  </si>
  <si>
    <t>Expenditure</t>
  </si>
  <si>
    <t>ii.  Staffing Commitment:</t>
  </si>
  <si>
    <t>Staff Position</t>
  </si>
  <si>
    <t>Type of Service to Project</t>
  </si>
  <si>
    <t>No. of Hours</t>
  </si>
  <si>
    <t xml:space="preserve">Fully Burdened Hourly Rate </t>
  </si>
  <si>
    <t>Total*</t>
  </si>
  <si>
    <r>
      <t>*</t>
    </r>
    <r>
      <rPr>
        <sz val="10"/>
        <color theme="1"/>
        <rFont val="Arial"/>
        <family val="2"/>
      </rPr>
      <t>Total amount is the required participation by the identified agency.  The number of hours and hourly rate will be based on each agency’s actual fully burdened billing rates, which must collectively equal the same value of the assigned “Total” dollars.  Each agency will be responsible for keeping detailed records of hours worked and description of work.   An accounting record of personnel, hours at fully burdened rate is expected to be included with the final submittal.  Records will be subject to auditing.</t>
    </r>
    <r>
      <rPr>
        <sz val="11"/>
        <color theme="1"/>
        <rFont val="Arial"/>
        <family val="2"/>
      </rPr>
      <t xml:space="preserve">  </t>
    </r>
  </si>
  <si>
    <t>Location</t>
  </si>
  <si>
    <t>Project Intersections at:</t>
  </si>
  <si>
    <t>Description of Work</t>
  </si>
  <si>
    <t>CENTRACS System License</t>
  </si>
  <si>
    <t>CENTRACS Integration + System Graphics</t>
  </si>
  <si>
    <t>Column1</t>
  </si>
  <si>
    <t>Column3</t>
  </si>
  <si>
    <t>Column4</t>
  </si>
  <si>
    <t>Column5</t>
  </si>
  <si>
    <t>Column6</t>
  </si>
  <si>
    <t>Column10</t>
  </si>
  <si>
    <t>Column13</t>
  </si>
  <si>
    <t>Column14</t>
  </si>
  <si>
    <t>Column15</t>
  </si>
  <si>
    <t>Column16</t>
  </si>
  <si>
    <t>Column19</t>
  </si>
  <si>
    <t>Column20</t>
  </si>
  <si>
    <t>Column21</t>
  </si>
  <si>
    <t>Column22</t>
  </si>
  <si>
    <t>Column23</t>
  </si>
  <si>
    <t>Column24</t>
  </si>
  <si>
    <t>Column25</t>
  </si>
  <si>
    <t>Column26</t>
  </si>
  <si>
    <t>X</t>
  </si>
  <si>
    <t>INTERSECTION</t>
  </si>
  <si>
    <t>ADVANCED TRAFFIC MANAGEMENT SYSTEM (ATMS)</t>
  </si>
  <si>
    <t>CONTROLLER CABINET</t>
  </si>
  <si>
    <t>CONTROLLERS</t>
  </si>
  <si>
    <t>COMMUNICATION UPGRADE</t>
  </si>
  <si>
    <t>Column62</t>
  </si>
  <si>
    <t>Column63</t>
  </si>
  <si>
    <t>Column622</t>
  </si>
  <si>
    <t>Column64</t>
  </si>
  <si>
    <t>Column232</t>
  </si>
  <si>
    <t>Column233</t>
  </si>
  <si>
    <t>Column234</t>
  </si>
  <si>
    <t>Column642</t>
  </si>
  <si>
    <t>Column623</t>
  </si>
  <si>
    <t>EVP (all directions)</t>
  </si>
  <si>
    <t>Video Detection System</t>
  </si>
  <si>
    <t>UPS</t>
  </si>
  <si>
    <t>ADA Pushbutton Assembly</t>
  </si>
  <si>
    <t>Pedestrian Countdown Heads</t>
  </si>
  <si>
    <t>GPS</t>
  </si>
  <si>
    <t>New Controller</t>
  </si>
  <si>
    <t>SDLC Cable</t>
  </si>
  <si>
    <t>System Detector (DLC)</t>
  </si>
  <si>
    <t>Advance Detection Loop with New Conduit</t>
  </si>
  <si>
    <t>Bluetooth Travel Time Unit</t>
  </si>
  <si>
    <t>CCTV Camera</t>
  </si>
  <si>
    <t>6E Pullbox and Splice Enclosure</t>
  </si>
  <si>
    <t>Fiber In New Conduit</t>
  </si>
  <si>
    <t>Fiber in Existing Conduit</t>
  </si>
  <si>
    <t>Fiber Switch/Ethernet Switch</t>
  </si>
  <si>
    <t>Patch Panel and Fiber Splicling</t>
  </si>
  <si>
    <t>LF</t>
  </si>
  <si>
    <t>1. ADD THE AMOUNT AGENCY WILL CONTRIBUTE IN CASH TO BOTH PI AND OMM PHASES IN SECTION 1</t>
  </si>
  <si>
    <t>2. ADD THE FUNDING SOURCE AND TOTAL CASH CONTRIBUTED PER AGENCY IN SECTION 2A</t>
  </si>
  <si>
    <t>3. ADD ANY SPECIFIC IMPROVEMENTS AGENCY WILL CONTRIBUTE AS IN-KIND TO SECTION 2B(i)</t>
  </si>
  <si>
    <t>4. ADD DETAILS, HOURS, AND RATE OF STAFFING COMMITMENT AS IN-KIND SERVICES TO SECTION 2B(ii)</t>
  </si>
  <si>
    <t>2. ADD THE STREET NAME, AGENCY, AND PROJECT INTERSECTION</t>
  </si>
  <si>
    <t>3. ADD AN "X" IF EQUIPMENT IS TO BE INSTALLED AT THAT LOCATION</t>
  </si>
  <si>
    <t>1. ADD THE STREET NAME AT THE TOP OF THE WORK PLAN SHEET</t>
  </si>
  <si>
    <t>Input Only</t>
  </si>
  <si>
    <t>CENTRACS Licenses</t>
  </si>
  <si>
    <t>Fiber Distribution Unit (FDU)</t>
  </si>
  <si>
    <t>Auto-Fill</t>
  </si>
  <si>
    <t>PART 3: GUIDELINES ON HOW TO FILL OUT THE "MATCH" TAB</t>
  </si>
  <si>
    <t>Vendor</t>
  </si>
  <si>
    <t>New Cabinet 
(Reuse existing foundation)</t>
  </si>
  <si>
    <t>New Cabinet 
with New Foundation</t>
  </si>
  <si>
    <t>TMC Workstation</t>
  </si>
  <si>
    <t>FY 2019 Call for Projects</t>
  </si>
  <si>
    <t>Regional Traffic Signal Synchronization Program</t>
  </si>
  <si>
    <t>Project P</t>
  </si>
  <si>
    <t>Contact Name:</t>
  </si>
  <si>
    <t>Contact Number:</t>
  </si>
  <si>
    <t>Contact Email:</t>
  </si>
  <si>
    <t>El Toro Road</t>
  </si>
  <si>
    <t xml:space="preserve">City of </t>
  </si>
  <si>
    <t>Lake Forest</t>
  </si>
  <si>
    <t>John Doe</t>
  </si>
  <si>
    <t>John.Doe@city.gov</t>
  </si>
  <si>
    <t>949-567-1234</t>
  </si>
  <si>
    <t>Project P Regional Traffic Signal Synchronization Program Application Checklist</t>
  </si>
  <si>
    <t xml:space="preserve">Project P Application Checklist </t>
  </si>
  <si>
    <t>RTSSP Online Application – submitted through OCFundTracker</t>
  </si>
  <si>
    <r>
      <t>1.</t>
    </r>
    <r>
      <rPr>
        <sz val="7"/>
        <color theme="1"/>
        <rFont val="Times New Roman"/>
        <family val="1"/>
      </rPr>
      <t xml:space="preserve">       </t>
    </r>
    <r>
      <rPr>
        <sz val="10"/>
        <color theme="1"/>
        <rFont val="Calibri"/>
        <family val="2"/>
      </rPr>
      <t>Vehicle Miles Traveled</t>
    </r>
  </si>
  <si>
    <r>
      <t>2.</t>
    </r>
    <r>
      <rPr>
        <sz val="7"/>
        <color theme="1"/>
        <rFont val="Times New Roman"/>
        <family val="1"/>
      </rPr>
      <t xml:space="preserve">       </t>
    </r>
    <r>
      <rPr>
        <sz val="10"/>
        <color theme="1"/>
        <rFont val="Calibri"/>
        <family val="2"/>
      </rPr>
      <t>Benefic Cost Ratio</t>
    </r>
  </si>
  <si>
    <r>
      <t>3.</t>
    </r>
    <r>
      <rPr>
        <sz val="7"/>
        <color theme="1"/>
        <rFont val="Times New Roman"/>
        <family val="1"/>
      </rPr>
      <t xml:space="preserve">       </t>
    </r>
    <r>
      <rPr>
        <sz val="10"/>
        <color theme="1"/>
        <rFont val="Calibri"/>
        <family val="2"/>
      </rPr>
      <t>Project Characteristics</t>
    </r>
  </si>
  <si>
    <r>
      <t>4.</t>
    </r>
    <r>
      <rPr>
        <sz val="7"/>
        <color theme="1"/>
        <rFont val="Times New Roman"/>
        <family val="1"/>
      </rPr>
      <t xml:space="preserve">       </t>
    </r>
    <r>
      <rPr>
        <sz val="10"/>
        <color theme="1"/>
        <rFont val="Calibri"/>
        <family val="2"/>
      </rPr>
      <t>Transportation Significance</t>
    </r>
  </si>
  <si>
    <r>
      <t>5.</t>
    </r>
    <r>
      <rPr>
        <sz val="7"/>
        <color theme="1"/>
        <rFont val="Times New Roman"/>
        <family val="1"/>
      </rPr>
      <t xml:space="preserve">       </t>
    </r>
    <r>
      <rPr>
        <sz val="10"/>
        <color theme="1"/>
        <rFont val="Calibri"/>
        <family val="2"/>
      </rPr>
      <t>Maintenance of Effort</t>
    </r>
  </si>
  <si>
    <r>
      <t>6.</t>
    </r>
    <r>
      <rPr>
        <sz val="7"/>
        <color theme="1"/>
        <rFont val="Times New Roman"/>
        <family val="1"/>
      </rPr>
      <t xml:space="preserve">       </t>
    </r>
    <r>
      <rPr>
        <sz val="10"/>
        <color theme="1"/>
        <rFont val="Calibri"/>
        <family val="2"/>
      </rPr>
      <t>Project Scale</t>
    </r>
  </si>
  <si>
    <r>
      <t>7.</t>
    </r>
    <r>
      <rPr>
        <sz val="7"/>
        <color theme="1"/>
        <rFont val="Times New Roman"/>
        <family val="1"/>
      </rPr>
      <t xml:space="preserve">       </t>
    </r>
    <r>
      <rPr>
        <sz val="10"/>
        <color theme="1"/>
        <rFont val="Calibri"/>
        <family val="2"/>
      </rPr>
      <t>Number of Jurisdictions</t>
    </r>
  </si>
  <si>
    <r>
      <t>8.</t>
    </r>
    <r>
      <rPr>
        <sz val="7"/>
        <color theme="1"/>
        <rFont val="Times New Roman"/>
        <family val="1"/>
      </rPr>
      <t xml:space="preserve">       </t>
    </r>
    <r>
      <rPr>
        <sz val="10"/>
        <color theme="1"/>
        <rFont val="Calibri"/>
        <family val="2"/>
      </rPr>
      <t>Current Project Readiness</t>
    </r>
  </si>
  <si>
    <t>Online</t>
  </si>
  <si>
    <r>
      <t>c.</t>
    </r>
    <r>
      <rPr>
        <sz val="7"/>
        <color theme="1"/>
        <rFont val="Times New Roman"/>
        <family val="1"/>
      </rPr>
      <t xml:space="preserve">        </t>
    </r>
    <r>
      <rPr>
        <sz val="10"/>
        <color theme="1"/>
        <rFont val="Calibri"/>
        <family val="2"/>
      </rPr>
      <t>Project start date and end date, including any commitment to operate signal synchronization beyond the three year grant period</t>
    </r>
  </si>
  <si>
    <r>
      <t>d.</t>
    </r>
    <r>
      <rPr>
        <sz val="7"/>
        <color theme="1"/>
        <rFont val="Times New Roman"/>
        <family val="1"/>
      </rPr>
      <t xml:space="preserve">       </t>
    </r>
    <r>
      <rPr>
        <sz val="10"/>
        <color theme="1"/>
        <rFont val="Calibri"/>
        <family val="2"/>
      </rPr>
      <t>Signalized intersections that are part of the project</t>
    </r>
  </si>
  <si>
    <r>
      <t>e.</t>
    </r>
    <r>
      <rPr>
        <sz val="7"/>
        <color theme="1"/>
        <rFont val="Times New Roman"/>
        <family val="1"/>
      </rPr>
      <t xml:space="preserve">       </t>
    </r>
    <r>
      <rPr>
        <sz val="10"/>
        <color theme="1"/>
        <rFont val="Calibri"/>
        <family val="2"/>
      </rPr>
      <t>Traffic Forum members</t>
    </r>
  </si>
  <si>
    <t xml:space="preserve"> </t>
  </si>
  <si>
    <t xml:space="preserve">Section 2: Lead agency </t>
  </si>
  <si>
    <t>Section 3: Resolutions of support from the project’s Traffic Forum members</t>
  </si>
  <si>
    <t>Section 4: Preliminary plans for the proposed project by task (detail below)</t>
  </si>
  <si>
    <r>
      <t>Primary Implementation</t>
    </r>
    <r>
      <rPr>
        <sz val="10"/>
        <color theme="1"/>
        <rFont val="Calibri"/>
        <family val="2"/>
      </rPr>
      <t xml:space="preserve"> shall include details about the following:                                                                                          </t>
    </r>
  </si>
  <si>
    <r>
      <t>a.</t>
    </r>
    <r>
      <rPr>
        <sz val="7"/>
        <color theme="1"/>
        <rFont val="Times New Roman"/>
        <family val="1"/>
      </rPr>
      <t xml:space="preserve">       </t>
    </r>
    <r>
      <rPr>
        <sz val="10"/>
        <color theme="1"/>
        <rFont val="Calibri"/>
        <family val="2"/>
      </rPr>
      <t>Monitoring and improving optimized signal timing (required)</t>
    </r>
  </si>
  <si>
    <r>
      <t>b.</t>
    </r>
    <r>
      <rPr>
        <sz val="7"/>
        <color theme="1"/>
        <rFont val="Times New Roman"/>
        <family val="1"/>
      </rPr>
      <t xml:space="preserve">       </t>
    </r>
    <r>
      <rPr>
        <sz val="10"/>
        <color theme="1"/>
        <rFont val="Calibri"/>
        <family val="2"/>
      </rPr>
      <t>Communications and detection support (optional)</t>
    </r>
  </si>
  <si>
    <t>Pg. 8</t>
  </si>
  <si>
    <t>Section 6: Project schedule for the 3 year grant period by task</t>
  </si>
  <si>
    <t>Section 7: Matching funds</t>
  </si>
  <si>
    <t xml:space="preserve">Section 8: Environmental clearances and other permits </t>
  </si>
  <si>
    <t>Section 9: Calculations used to develop selection criteria inputs</t>
  </si>
  <si>
    <t>Section 10: Any additional information deemed relevant by the applicant</t>
  </si>
  <si>
    <t>Pg. 14</t>
  </si>
  <si>
    <t>Appendices</t>
  </si>
  <si>
    <t>9.     Funding Over-Match</t>
  </si>
  <si>
    <r>
      <t xml:space="preserve">The plans shall include details about both phases of the project:  </t>
    </r>
    <r>
      <rPr>
        <u/>
        <sz val="10"/>
        <color theme="1"/>
        <rFont val="Calibri"/>
        <family val="2"/>
      </rPr>
      <t>Primary Implementation (PI)</t>
    </r>
    <r>
      <rPr>
        <sz val="10"/>
        <color theme="1"/>
        <rFont val="Calibri"/>
        <family val="2"/>
      </rPr>
      <t xml:space="preserve"> and the </t>
    </r>
    <r>
      <rPr>
        <u/>
        <sz val="10"/>
        <color theme="1"/>
        <rFont val="Calibri"/>
        <family val="2"/>
      </rPr>
      <t>Ongoing  Maintenance and Operations (O &amp; M)</t>
    </r>
    <r>
      <rPr>
        <sz val="10"/>
        <color theme="1"/>
        <rFont val="Calibri"/>
        <family val="2"/>
      </rPr>
      <t>. The plan should be organized using the following setup.</t>
    </r>
  </si>
  <si>
    <r>
      <t>c.</t>
    </r>
    <r>
      <rPr>
        <sz val="7"/>
        <color theme="1"/>
        <rFont val="Times New Roman"/>
        <family val="1"/>
      </rPr>
      <t xml:space="preserve">        </t>
    </r>
    <r>
      <rPr>
        <sz val="10"/>
        <color theme="1"/>
        <rFont val="Calibri"/>
        <family val="2"/>
      </rPr>
      <t>O&amp;M Final Memorandum (required)</t>
    </r>
  </si>
  <si>
    <r>
      <t>Ongoing Maintenance and Operations (O&amp;M)</t>
    </r>
    <r>
      <rPr>
        <sz val="10"/>
        <color theme="1"/>
        <rFont val="Calibri"/>
        <family val="2"/>
      </rPr>
      <t xml:space="preserve"> shall begin after the </t>
    </r>
    <r>
      <rPr>
        <u/>
        <sz val="10"/>
        <color theme="1"/>
        <rFont val="Calibri"/>
        <family val="2"/>
      </rPr>
      <t>Primary Implementation</t>
    </r>
    <r>
      <rPr>
        <sz val="10"/>
        <color theme="1"/>
        <rFont val="Calibri"/>
        <family val="2"/>
      </rPr>
      <t xml:space="preserve"> of the project is completed. It shall include details about the following: </t>
    </r>
  </si>
  <si>
    <r>
      <rPr>
        <b/>
        <sz val="10"/>
        <color theme="1"/>
        <rFont val="Arial"/>
        <family val="2"/>
      </rPr>
      <t>Figure 1</t>
    </r>
    <r>
      <rPr>
        <sz val="10"/>
        <color theme="1"/>
        <rFont val="Arial"/>
        <family val="2"/>
      </rPr>
      <t>: Signalized intersection and proposed project limits.</t>
    </r>
  </si>
  <si>
    <r>
      <t xml:space="preserve">The proposed project will synchronize El Toro Road from Bridger Road to Valley Vista Way.  The project includes twenty (20) signals over seven (7) miles.  </t>
    </r>
    <r>
      <rPr>
        <b/>
        <sz val="10"/>
        <color theme="1"/>
        <rFont val="Arial"/>
        <family val="2"/>
      </rPr>
      <t>Figure 1</t>
    </r>
    <r>
      <rPr>
        <sz val="10"/>
        <color theme="1"/>
        <rFont val="Arial"/>
        <family val="2"/>
      </rPr>
      <t xml:space="preserve"> shows a map of the project area.  </t>
    </r>
  </si>
  <si>
    <t>Designation of the corridor to synchronize:</t>
  </si>
  <si>
    <t>Project Start Date:</t>
  </si>
  <si>
    <t>Project End Date:</t>
  </si>
  <si>
    <r>
      <t xml:space="preserve">All agencies commit to operate signal sychronization </t>
    </r>
    <r>
      <rPr>
        <b/>
        <u val="double"/>
        <sz val="10"/>
        <color theme="1"/>
        <rFont val="Arial"/>
        <family val="2"/>
      </rPr>
      <t>BEYOND</t>
    </r>
    <r>
      <rPr>
        <sz val="10"/>
        <color theme="1"/>
        <rFont val="Arial"/>
        <family val="2"/>
      </rPr>
      <t xml:space="preserve"> the three year grant period for:</t>
    </r>
  </si>
  <si>
    <t>Signalized intersections that are part of the project:</t>
  </si>
  <si>
    <t>City of Lake Forest</t>
  </si>
  <si>
    <t>10. El Toro Road @ Aliso Park Drive</t>
  </si>
  <si>
    <t xml:space="preserve"> 1. El Toro Road @ Bridger</t>
  </si>
  <si>
    <t xml:space="preserve"> 2. El Toro Road @ Rockfield Boulevard</t>
  </si>
  <si>
    <t xml:space="preserve"> 3. El Toro Road @ Arbor Way</t>
  </si>
  <si>
    <t xml:space="preserve"> 9. El Toro Road @ Trabuco Road</t>
  </si>
  <si>
    <t xml:space="preserve"> 8. El Toro Road @ Serrano Road</t>
  </si>
  <si>
    <t xml:space="preserve"> 7. El Toro Road @ Toledo Way</t>
  </si>
  <si>
    <t xml:space="preserve"> 6. El Toro Road @ Jeronimo Road</t>
  </si>
  <si>
    <t xml:space="preserve"> 5. El Toro Road @ Muirlands Boulevard</t>
  </si>
  <si>
    <t xml:space="preserve"> 4. El Toro Road @ Raymond Way</t>
  </si>
  <si>
    <t>11. El Toro Road @ Northcrest Drive</t>
  </si>
  <si>
    <t>12. El Toro Road @ Normandale Drive</t>
  </si>
  <si>
    <t>13. El Toro Road @ Portola Parkway</t>
  </si>
  <si>
    <t>14. El Toro Road @ Pheasant Run</t>
  </si>
  <si>
    <t>15. El Toro Road @ Ridgeline Drive</t>
  </si>
  <si>
    <t>16. El Toro Road @ Marguerite Parkway</t>
  </si>
  <si>
    <t>17. El Toro Road @ Painted Trails</t>
  </si>
  <si>
    <t>18. El Toro Road @ Wandering Trails</t>
  </si>
  <si>
    <t xml:space="preserve">19. El Toro Road @ Glenn Ranch Road </t>
  </si>
  <si>
    <t xml:space="preserve">20. El Toro Road @ Valley Vista Way </t>
  </si>
  <si>
    <t>City of Mission Viejo</t>
  </si>
  <si>
    <t>County of Orange</t>
  </si>
  <si>
    <t>Traffic Forum members:</t>
  </si>
  <si>
    <t>Page</t>
  </si>
  <si>
    <t>1</t>
  </si>
  <si>
    <t>a.</t>
  </si>
  <si>
    <t>b.</t>
  </si>
  <si>
    <t>c.</t>
  </si>
  <si>
    <t>d.</t>
  </si>
  <si>
    <t>e.</t>
  </si>
  <si>
    <t>Mission Viejo</t>
  </si>
  <si>
    <t>Applicant Agency:</t>
  </si>
  <si>
    <r>
      <t xml:space="preserve">  10.</t>
    </r>
    <r>
      <rPr>
        <sz val="7"/>
        <color theme="1"/>
        <rFont val="Times New Roman"/>
        <family val="1"/>
      </rPr>
      <t>     </t>
    </r>
    <r>
      <rPr>
        <sz val="10"/>
        <color theme="1"/>
        <rFont val="Calibri"/>
        <family val="2"/>
      </rPr>
      <t>Cabinet photos, equipment specifications, as-built drawings, cabinet drawings, etc. (if OCTA-Led)</t>
    </r>
  </si>
  <si>
    <t>Section 1: Key Technical Information</t>
  </si>
  <si>
    <r>
      <t>a.</t>
    </r>
    <r>
      <rPr>
        <sz val="7"/>
        <color theme="1"/>
        <rFont val="Times New Roman"/>
        <family val="1"/>
      </rPr>
      <t xml:space="preserve">       </t>
    </r>
    <r>
      <rPr>
        <sz val="10"/>
        <color theme="1"/>
        <rFont val="Calibri"/>
        <family val="2"/>
      </rPr>
      <t>Project Corridor Limits</t>
    </r>
  </si>
  <si>
    <r>
      <t>b.</t>
    </r>
    <r>
      <rPr>
        <sz val="7"/>
        <color theme="1"/>
        <rFont val="Times New Roman"/>
        <family val="1"/>
      </rPr>
      <t xml:space="preserve">       </t>
    </r>
    <r>
      <rPr>
        <sz val="10"/>
        <color theme="1"/>
        <rFont val="Calibri"/>
        <family val="2"/>
      </rPr>
      <t>Designation of the corridor to synchronize: Signal Synchronization Network corridor or Master Plan of Arterial Highways corridor</t>
    </r>
  </si>
  <si>
    <t>City of</t>
  </si>
  <si>
    <t>will be the lead agency</t>
  </si>
  <si>
    <t>County of Orange will be the lead agency</t>
  </si>
  <si>
    <t>1.  Available as-built for entire project corridor</t>
  </si>
  <si>
    <t>2.  Cabinet photos</t>
  </si>
  <si>
    <t>Pullbox preferences (e.g. #6 or 6E; concrete or Fiberlyte; etc.)</t>
  </si>
  <si>
    <t>Other specific requirements by the Agencies, such as Video inspection, etc.</t>
  </si>
  <si>
    <t>Fiber strand count (regular or armored), length of drop cable</t>
  </si>
  <si>
    <t>Video detection preferences</t>
  </si>
  <si>
    <t>CCTV preferences</t>
  </si>
  <si>
    <t>Ethernet switch preferences (Specify # of ports needed)</t>
  </si>
  <si>
    <t>Controller preferences (e.g. Cobalt w/o touch screen running ASC/3 firmware)</t>
  </si>
  <si>
    <t>Cabinet specifications (Specify type and # of detector racks and other specific requirements desired)</t>
  </si>
  <si>
    <t>f.</t>
  </si>
  <si>
    <t>g.</t>
  </si>
  <si>
    <t>h.</t>
  </si>
  <si>
    <r>
      <t xml:space="preserve">OCTA is requested to be the lead agency and the following items </t>
    </r>
    <r>
      <rPr>
        <b/>
        <sz val="10"/>
        <color theme="1"/>
        <rFont val="Arial"/>
        <family val="2"/>
      </rPr>
      <t>SHALL</t>
    </r>
    <r>
      <rPr>
        <sz val="10"/>
        <color theme="1"/>
        <rFont val="Arial"/>
        <family val="2"/>
      </rPr>
      <t xml:space="preserve"> be included as part of this application either by CD/DVD/flash drive or uploaded to OCFundtracker:</t>
    </r>
  </si>
  <si>
    <t>3.  Cabinet drawings</t>
  </si>
  <si>
    <t>4.  Current City Specifications, including, but not limited to:</t>
  </si>
  <si>
    <t>Resolutions of support from Traffic Forum members are provided on the following pages.</t>
  </si>
  <si>
    <r>
      <t>(a)</t>
    </r>
    <r>
      <rPr>
        <sz val="7"/>
        <color theme="1"/>
        <rFont val="Times New Roman"/>
        <family val="1"/>
      </rPr>
      <t xml:space="preserve">    </t>
    </r>
    <r>
      <rPr>
        <sz val="11"/>
        <color theme="1"/>
        <rFont val="Calibri"/>
        <family val="2"/>
      </rPr>
      <t>WHEREAS, the Measure M2 Regional Traffic Signal Synchronization Program targets over 2000 signalized intersections across Orange County to maintain traffic signal synchronization, improve traffic flow, and reduce congestion across jurisdictions; and</t>
    </r>
  </si>
  <si>
    <r>
      <t>(b)</t>
    </r>
    <r>
      <rPr>
        <sz val="7"/>
        <color theme="1"/>
        <rFont val="Times New Roman"/>
        <family val="1"/>
      </rPr>
      <t xml:space="preserve">    </t>
    </r>
    <r>
      <rPr>
        <sz val="11"/>
        <color theme="1"/>
        <rFont val="Calibri"/>
        <family val="2"/>
      </rPr>
      <t>WHEREAS, the City of __________ has been declared by the Orange County Transportation Authority to meet the eligibility requirements to receive revenues as part of Measure M2; and</t>
    </r>
  </si>
  <si>
    <t>NOW, THEREFORE, BE IT RESOLVED THAT:</t>
  </si>
  <si>
    <t>ADOPTED BY THE CITY COUNCIL on ____________________, 20____.</t>
  </si>
  <si>
    <t>SIGNED AND APPROVED on ____________________, 20____.</t>
  </si>
  <si>
    <t>_________________</t>
  </si>
  <si>
    <t xml:space="preserve">City Clerk </t>
  </si>
  <si>
    <t>Mayor</t>
  </si>
  <si>
    <t>Primary Implementation (PI)</t>
  </si>
  <si>
    <t>The Primary Implementation phase will last approximately one year and include the following elements:</t>
  </si>
  <si>
    <t>Project Administration</t>
  </si>
  <si>
    <t>Data Collection</t>
  </si>
  <si>
    <t>Field Review and Plans Specifications, and Estimates</t>
  </si>
  <si>
    <t>Corridor "Before" Study</t>
  </si>
  <si>
    <t>Synchronization System Construction</t>
  </si>
  <si>
    <t>Signal Timing Optimization and Implementation</t>
  </si>
  <si>
    <t>Corridor "After" Study</t>
  </si>
  <si>
    <t>On-going Maintenance &amp; Operations</t>
  </si>
  <si>
    <t>Project Report</t>
  </si>
  <si>
    <t>Calculations and Estimated Points</t>
  </si>
  <si>
    <t>Estimated Points</t>
  </si>
  <si>
    <r>
      <t>1.</t>
    </r>
    <r>
      <rPr>
        <sz val="7"/>
        <color theme="1"/>
        <rFont val="Times New Roman"/>
        <family val="1"/>
      </rPr>
      <t xml:space="preserve">    </t>
    </r>
    <r>
      <rPr>
        <sz val="11"/>
        <color theme="1"/>
        <rFont val="Arial"/>
        <family val="2"/>
      </rPr>
      <t>Vehicle Miles Traveled (VMT) (20 points)</t>
    </r>
  </si>
  <si>
    <r>
      <t>2.</t>
    </r>
    <r>
      <rPr>
        <sz val="7"/>
        <color theme="1"/>
        <rFont val="Times New Roman"/>
        <family val="1"/>
      </rPr>
      <t xml:space="preserve">    </t>
    </r>
    <r>
      <rPr>
        <sz val="11"/>
        <color theme="1"/>
        <rFont val="Arial"/>
        <family val="2"/>
      </rPr>
      <t>Cost Benefit Ratio: (15 points)</t>
    </r>
  </si>
  <si>
    <r>
      <t>3.</t>
    </r>
    <r>
      <rPr>
        <sz val="7"/>
        <color theme="1"/>
        <rFont val="Times New Roman"/>
        <family val="1"/>
      </rPr>
      <t xml:space="preserve">    </t>
    </r>
    <r>
      <rPr>
        <sz val="11"/>
        <color theme="1"/>
        <rFont val="Arial"/>
        <family val="2"/>
      </rPr>
      <t>Project Characteristics: (10 points)</t>
    </r>
  </si>
  <si>
    <t xml:space="preserve">Signal Synchronization Network  </t>
  </si>
  <si>
    <r>
      <t>5.</t>
    </r>
    <r>
      <rPr>
        <sz val="7"/>
        <color theme="1"/>
        <rFont val="Times New Roman"/>
        <family val="1"/>
      </rPr>
      <t xml:space="preserve">    </t>
    </r>
    <r>
      <rPr>
        <sz val="11"/>
        <color theme="1"/>
        <rFont val="Arial"/>
        <family val="2"/>
      </rPr>
      <t>Maintenance of Effort: (5 points)</t>
    </r>
  </si>
  <si>
    <r>
      <t xml:space="preserve"> </t>
    </r>
    <r>
      <rPr>
        <u/>
        <sz val="11"/>
        <color theme="1"/>
        <rFont val="Arial"/>
        <family val="2"/>
      </rPr>
      <t>0 years beyond 3 year grant period</t>
    </r>
  </si>
  <si>
    <r>
      <t>6.</t>
    </r>
    <r>
      <rPr>
        <sz val="7"/>
        <color theme="1"/>
        <rFont val="Times New Roman"/>
        <family val="1"/>
      </rPr>
      <t xml:space="preserve">    </t>
    </r>
    <r>
      <rPr>
        <sz val="11"/>
        <color theme="1"/>
        <rFont val="Arial"/>
        <family val="2"/>
      </rPr>
      <t>Project Scale: (10 points)</t>
    </r>
  </si>
  <si>
    <r>
      <t>7.</t>
    </r>
    <r>
      <rPr>
        <sz val="7"/>
        <color theme="1"/>
        <rFont val="Times New Roman"/>
        <family val="1"/>
      </rPr>
      <t xml:space="preserve">    </t>
    </r>
    <r>
      <rPr>
        <sz val="11"/>
        <color theme="1"/>
        <rFont val="Arial"/>
        <family val="2"/>
      </rPr>
      <t>Number of Jurisdictions: (20 points)</t>
    </r>
  </si>
  <si>
    <r>
      <t>8.</t>
    </r>
    <r>
      <rPr>
        <sz val="7"/>
        <color theme="1"/>
        <rFont val="Times New Roman"/>
        <family val="1"/>
      </rPr>
      <t xml:space="preserve">    </t>
    </r>
    <r>
      <rPr>
        <sz val="11"/>
        <color theme="1"/>
        <rFont val="Arial"/>
        <family val="2"/>
      </rPr>
      <t>Current Project Readiness (5 points)</t>
    </r>
  </si>
  <si>
    <r>
      <t>9.</t>
    </r>
    <r>
      <rPr>
        <sz val="7"/>
        <color theme="1"/>
        <rFont val="Times New Roman"/>
        <family val="1"/>
      </rPr>
      <t xml:space="preserve">    </t>
    </r>
    <r>
      <rPr>
        <sz val="11"/>
        <color theme="1"/>
        <rFont val="Arial"/>
        <family val="2"/>
      </rPr>
      <t>Funding Match: (5 points)</t>
    </r>
  </si>
  <si>
    <t>Total Points</t>
  </si>
  <si>
    <r>
      <t xml:space="preserve">Project start date: </t>
    </r>
    <r>
      <rPr>
        <u/>
        <sz val="11"/>
        <color theme="1"/>
        <rFont val="Arial"/>
        <family val="2"/>
      </rPr>
      <t>January 1, 2020</t>
    </r>
  </si>
  <si>
    <r>
      <t xml:space="preserve">Project end date: </t>
    </r>
    <r>
      <rPr>
        <u/>
        <sz val="11"/>
        <color theme="1"/>
        <rFont val="Arial"/>
        <family val="2"/>
      </rPr>
      <t>December 31, 2022</t>
    </r>
  </si>
  <si>
    <t xml:space="preserve">Primary Implementation </t>
  </si>
  <si>
    <t>Task</t>
  </si>
  <si>
    <t>Starting Date</t>
  </si>
  <si>
    <t>Ending Date</t>
  </si>
  <si>
    <r>
      <t>a.</t>
    </r>
    <r>
      <rPr>
        <sz val="7"/>
        <color theme="1"/>
        <rFont val="Times New Roman"/>
        <family val="1"/>
      </rPr>
      <t xml:space="preserve">    </t>
    </r>
    <r>
      <rPr>
        <sz val="11"/>
        <color theme="1"/>
        <rFont val="Arial"/>
        <family val="2"/>
      </rPr>
      <t>Project Administration</t>
    </r>
  </si>
  <si>
    <r>
      <t>b.</t>
    </r>
    <r>
      <rPr>
        <sz val="7"/>
        <color theme="1"/>
        <rFont val="Times New Roman"/>
        <family val="1"/>
      </rPr>
      <t xml:space="preserve">    </t>
    </r>
    <r>
      <rPr>
        <sz val="11"/>
        <color theme="1"/>
        <rFont val="Arial"/>
        <family val="2"/>
      </rPr>
      <t>Developing and implementing optimized signal synchronization timing</t>
    </r>
  </si>
  <si>
    <r>
      <t>c.</t>
    </r>
    <r>
      <rPr>
        <sz val="7"/>
        <color theme="1"/>
        <rFont val="Times New Roman"/>
        <family val="1"/>
      </rPr>
      <t xml:space="preserve">     </t>
    </r>
    <r>
      <rPr>
        <sz val="11"/>
        <color theme="1"/>
        <rFont val="Arial"/>
        <family val="2"/>
      </rPr>
      <t>Producing a before and after study</t>
    </r>
  </si>
  <si>
    <r>
      <t>d.</t>
    </r>
    <r>
      <rPr>
        <sz val="7"/>
        <color theme="1"/>
        <rFont val="Times New Roman"/>
        <family val="1"/>
      </rPr>
      <t xml:space="preserve">    </t>
    </r>
    <r>
      <rPr>
        <sz val="11"/>
        <color theme="1"/>
        <rFont val="Arial"/>
        <family val="2"/>
      </rPr>
      <t>Engineering design of Signal Systems Improvement</t>
    </r>
  </si>
  <si>
    <r>
      <t>e.</t>
    </r>
    <r>
      <rPr>
        <sz val="7"/>
        <color theme="1"/>
        <rFont val="Times New Roman"/>
        <family val="1"/>
      </rPr>
      <t xml:space="preserve">    </t>
    </r>
    <r>
      <rPr>
        <sz val="11"/>
        <color theme="1"/>
        <rFont val="Arial"/>
        <family val="2"/>
      </rPr>
      <t>System integration</t>
    </r>
  </si>
  <si>
    <r>
      <t>f.</t>
    </r>
    <r>
      <rPr>
        <sz val="7"/>
        <color theme="1"/>
        <rFont val="Times New Roman"/>
        <family val="1"/>
      </rPr>
      <t xml:space="preserve">      </t>
    </r>
    <r>
      <rPr>
        <sz val="11"/>
        <color theme="1"/>
        <rFont val="Arial"/>
        <family val="2"/>
      </rPr>
      <t>Proposed Signal System Improvements, Construction Support/Inspection, and Contingency Costs</t>
    </r>
  </si>
  <si>
    <r>
      <t>g.</t>
    </r>
    <r>
      <rPr>
        <sz val="7"/>
        <color theme="1"/>
        <rFont val="Times New Roman"/>
        <family val="1"/>
      </rPr>
      <t xml:space="preserve">    </t>
    </r>
    <r>
      <rPr>
        <sz val="11"/>
        <color theme="1"/>
        <rFont val="Arial"/>
        <family val="2"/>
      </rPr>
      <t>Contingency</t>
    </r>
  </si>
  <si>
    <r>
      <t>h.</t>
    </r>
    <r>
      <rPr>
        <sz val="7"/>
        <color theme="1"/>
        <rFont val="Times New Roman"/>
        <family val="1"/>
      </rPr>
      <t xml:space="preserve">    </t>
    </r>
    <r>
      <rPr>
        <sz val="11"/>
        <color theme="1"/>
        <rFont val="Arial"/>
        <family val="2"/>
      </rPr>
      <t>Construction management</t>
    </r>
  </si>
  <si>
    <r>
      <t>i.</t>
    </r>
    <r>
      <rPr>
        <sz val="7"/>
        <color theme="1"/>
        <rFont val="Times New Roman"/>
        <family val="1"/>
      </rPr>
      <t xml:space="preserve">      </t>
    </r>
    <r>
      <rPr>
        <sz val="11"/>
        <color theme="1"/>
        <rFont val="Arial"/>
        <family val="2"/>
      </rPr>
      <t>Producing a Final Report</t>
    </r>
  </si>
  <si>
    <t>Ongoing Monitoring and Maintenance</t>
  </si>
  <si>
    <r>
      <t>a.</t>
    </r>
    <r>
      <rPr>
        <sz val="7"/>
        <color theme="1"/>
        <rFont val="Times New Roman"/>
        <family val="1"/>
      </rPr>
      <t xml:space="preserve">    </t>
    </r>
    <r>
      <rPr>
        <sz val="11"/>
        <color theme="1"/>
        <rFont val="Arial"/>
        <family val="2"/>
      </rPr>
      <t>Monitoring and improving optimized signal timing</t>
    </r>
  </si>
  <si>
    <r>
      <t>b.</t>
    </r>
    <r>
      <rPr>
        <sz val="7"/>
        <color theme="1"/>
        <rFont val="Times New Roman"/>
        <family val="1"/>
      </rPr>
      <t xml:space="preserve">    </t>
    </r>
    <r>
      <rPr>
        <sz val="11"/>
        <color theme="1"/>
        <rFont val="Arial"/>
        <family val="2"/>
      </rPr>
      <t xml:space="preserve">Communications and detection support  </t>
    </r>
  </si>
  <si>
    <t>Description</t>
  </si>
  <si>
    <t>Local Funds</t>
  </si>
  <si>
    <t>Road Funds</t>
  </si>
  <si>
    <t>Total for City of Mission Viejo:</t>
  </si>
  <si>
    <t>Traffic Engineer</t>
  </si>
  <si>
    <t>Transportation Analyst</t>
  </si>
  <si>
    <t>PW Inspector</t>
  </si>
  <si>
    <t>Information Technology Manager</t>
  </si>
  <si>
    <t>Project Administration, Quality Assurance &amp; Signal Timing</t>
  </si>
  <si>
    <t>Signal Timing Implementation &amp; Operations</t>
  </si>
  <si>
    <t>Review of Fiber Design plans, meeting participation, and system integration</t>
  </si>
  <si>
    <t>El Toro Road @</t>
  </si>
  <si>
    <t>Bridger Road</t>
  </si>
  <si>
    <t>Furnish &amp; install Actelis ML684DF Ethernet Switch</t>
  </si>
  <si>
    <t>Furnish &amp; install Countdown Ped Head System</t>
  </si>
  <si>
    <t>Rockfield Boulevard</t>
  </si>
  <si>
    <t>Arbor Way</t>
  </si>
  <si>
    <t>Raymond Way</t>
  </si>
  <si>
    <t>Muirlands Boulevard</t>
  </si>
  <si>
    <t>Jeronimo Road</t>
  </si>
  <si>
    <t>Toledo Way</t>
  </si>
  <si>
    <t>Serrano Road</t>
  </si>
  <si>
    <t>Furnish &amp; install P44 Cabinet on existing foundation</t>
  </si>
  <si>
    <t>From Serrano Road to Trabuco Road</t>
  </si>
  <si>
    <t>Furnish &amp; install 72 SMFO cable in existing conduit (Serrano to Trabuco)</t>
  </si>
  <si>
    <t>Furnish &amp; install 6E concrete pullboxes at each intersection (Serrano to Trabuco)</t>
  </si>
  <si>
    <t>Trabuco Road</t>
  </si>
  <si>
    <t>Aliso Park Drive</t>
  </si>
  <si>
    <t>Northcrest Drive</t>
  </si>
  <si>
    <t>Normandale Drive</t>
  </si>
  <si>
    <t>Portola Parkway</t>
  </si>
  <si>
    <t>Pheasant Run</t>
  </si>
  <si>
    <t>Furnish &amp; install Sierra Wireless Airlink GX440 Cell Modem</t>
  </si>
  <si>
    <t>From Trabuco Road to Portola Parkway</t>
  </si>
  <si>
    <t>Furnish &amp; install 12 fiber breakout cables at 5 intersections, splice into trunk and install 5 termination panels in controller cabinets</t>
  </si>
  <si>
    <t>Furnish &amp; install 6E concrete pullboxes at each intersection (Trabuco to Portola)</t>
  </si>
  <si>
    <t>Furnish &amp; install 72 SMFO cable in existing conduit (Trabuco to Portola)</t>
  </si>
  <si>
    <t>Furnish &amp; install 3" Schedule 80 conduit and #6 concrete pullboxes spaced 500-ft O.C.</t>
  </si>
  <si>
    <t>Marguerite Parkway</t>
  </si>
  <si>
    <t>Furnish &amp; install Active Pedestrian Safety System and Audio Push Buttons (2-ways)</t>
  </si>
  <si>
    <t>Furnish &amp; install Active Pedestrian Safety System and Audio Push Buttons (6-ways)</t>
  </si>
  <si>
    <t>Painted Trails</t>
  </si>
  <si>
    <t>Wandering Trails</t>
  </si>
  <si>
    <t>Glenn Ranch Road</t>
  </si>
  <si>
    <t>Furnish &amp; install Active Pedestrian Safety System and Audio Push Buttons (4-ways)</t>
  </si>
  <si>
    <t>From Marguerite Parkway and Glenn Ranch Road</t>
  </si>
  <si>
    <t>Furnish &amp; install 72 SMFO cable in existing conduit (Marguerite to Glenn Ranch)</t>
  </si>
  <si>
    <t>Valley Vista Way</t>
  </si>
  <si>
    <t>Furnish &amp; install external UPS cabinet for Clary 1250 PD Plus UPS w/6 batteries</t>
  </si>
  <si>
    <t>Furnish &amp; install Actelis ML688 Ethernet Switch</t>
  </si>
  <si>
    <t>Add intersection to Centracs</t>
  </si>
  <si>
    <t>Avenida De La Carlotta / El Toro</t>
  </si>
  <si>
    <t>Furnish &amp; install Cobalt ATC controller unit (No touchscreen)</t>
  </si>
  <si>
    <t xml:space="preserve">Furnish &amp; Install Cobalt ATC controller unit </t>
  </si>
  <si>
    <t>Avenida De La Carlotta / SB Ramps</t>
  </si>
  <si>
    <t>Laguna Hills</t>
  </si>
  <si>
    <t>El Toro Road at:</t>
  </si>
  <si>
    <t>Total for City of ___________:</t>
  </si>
  <si>
    <t>TOTAL IN-KIND MATCH* (i + ii):</t>
  </si>
  <si>
    <t>Total Specific Improvements (i):</t>
  </si>
  <si>
    <t>Total Staffing Commitment (ii):</t>
  </si>
  <si>
    <t>Traffic Systems Specialist (HCI)</t>
  </si>
  <si>
    <t>TOTAL CASH MATCH:</t>
  </si>
  <si>
    <t>TOTAL MATCH</t>
  </si>
  <si>
    <t>CASH</t>
  </si>
  <si>
    <t>IN-KIND</t>
  </si>
  <si>
    <t>Task 1:</t>
  </si>
  <si>
    <t>Task 2:</t>
  </si>
  <si>
    <t>Task 3:</t>
  </si>
  <si>
    <t>Task 4:</t>
  </si>
  <si>
    <t>Task 5:</t>
  </si>
  <si>
    <t>Task 6:</t>
  </si>
  <si>
    <t>Task 7:</t>
  </si>
  <si>
    <t>Task 8:</t>
  </si>
  <si>
    <t>Task 9:</t>
  </si>
  <si>
    <r>
      <t>&lt;</t>
    </r>
    <r>
      <rPr>
        <i/>
        <sz val="10"/>
        <color rgb="FFFF0000"/>
        <rFont val="Arial"/>
        <family val="2"/>
      </rPr>
      <t>SAMPLE TEXT</t>
    </r>
    <r>
      <rPr>
        <i/>
        <sz val="10"/>
        <color theme="1"/>
        <rFont val="Arial"/>
        <family val="2"/>
      </rPr>
      <t xml:space="preserve">&gt; </t>
    </r>
    <r>
      <rPr>
        <i/>
        <sz val="10"/>
        <color rgb="FF002060"/>
        <rFont val="Arial"/>
        <family val="2"/>
      </rPr>
      <t xml:space="preserve">OCTA will lead the project using contracted consultant staff to optimize signal synchronization timing along the El Toro Road corridor. OCTA shall perform normal day to day project administration duties.  Local agency staff will perform local project administration duties. Project budget shall include time and funding for agency outreach and coordination.  </t>
    </r>
  </si>
  <si>
    <r>
      <rPr>
        <i/>
        <sz val="10"/>
        <rFont val="Arial"/>
        <family val="2"/>
      </rPr>
      <t>&lt;</t>
    </r>
    <r>
      <rPr>
        <i/>
        <sz val="10"/>
        <color rgb="FFFF0000"/>
        <rFont val="Arial"/>
        <family val="2"/>
      </rPr>
      <t>SAMPLE TEXT</t>
    </r>
    <r>
      <rPr>
        <i/>
        <sz val="10"/>
        <rFont val="Arial"/>
        <family val="2"/>
      </rPr>
      <t>&gt;</t>
    </r>
    <r>
      <rPr>
        <i/>
        <sz val="10"/>
        <color rgb="FF002060"/>
        <rFont val="Arial"/>
        <family val="2"/>
      </rPr>
      <t xml:space="preserve"> The OCTA Consultant will collect data necessary to thoroughly understand existing traffic conditions in the study area and be able to develop optimal time-of-day traffic signal coordination plans, if applicable.</t>
    </r>
  </si>
  <si>
    <r>
      <t>&lt;</t>
    </r>
    <r>
      <rPr>
        <i/>
        <sz val="10"/>
        <color rgb="FFFF0000"/>
        <rFont val="Arial"/>
        <family val="2"/>
      </rPr>
      <t>SAMPLE TEXT</t>
    </r>
    <r>
      <rPr>
        <i/>
        <sz val="10"/>
        <color theme="1"/>
        <rFont val="Arial"/>
        <family val="2"/>
      </rPr>
      <t xml:space="preserve">&gt; </t>
    </r>
    <r>
      <rPr>
        <i/>
        <sz val="10"/>
        <color rgb="FF002060"/>
        <rFont val="Arial"/>
        <family val="2"/>
      </rPr>
      <t xml:space="preserve">OCTA will use qualified traffic engineering consultants to complete the engineering design of the fiber upgrade and communications for the project. The Consultant will review the geometric layout, existing traffic signal equipment, and signal synchronization related infrastructure to identify any deficiencies for each intersection and along the whole corridor/route.  The review shall include an assessment of the existing intersection geometry, traffic conditions, traffic signal control equipment, and telemetry/interconnect facilities along the corridor and of each intersection using observation, available as-built plans, consultation with the local AGENCIES, and Party supplied aerial photos. With permission of the local AGENCIES, CONSULTANT shall inspect the interior of each traffic control cabinet, inspect the telemetry systems and determine their respective condition and make recommendations for equipment upgrades. </t>
    </r>
  </si>
  <si>
    <r>
      <t>&lt;</t>
    </r>
    <r>
      <rPr>
        <i/>
        <sz val="10"/>
        <color rgb="FFFF0000"/>
        <rFont val="Arial"/>
        <family val="2"/>
      </rPr>
      <t>SAMPLE TEXT</t>
    </r>
    <r>
      <rPr>
        <i/>
        <sz val="10"/>
        <color theme="1"/>
        <rFont val="Arial"/>
        <family val="2"/>
      </rPr>
      <t xml:space="preserve">&gt; </t>
    </r>
    <r>
      <rPr>
        <i/>
        <sz val="10"/>
        <color rgb="FF002060"/>
        <rFont val="Arial"/>
        <family val="2"/>
      </rPr>
      <t xml:space="preserve">OCTA will use qualified traffic engineering consultants to conduct "before" floating car travel runs prior to timing implementation. The Consultant will conduct a ‘Before’ field study report representative of the times and days for which synchronization plans will be developed. The report shall identify Measures of Effectiveness (MOE) to evaluate the effects of the synchronization plans. MOE’s will likely include traffic flow, travel time, average speed, number of stops per mile, number of intersections traversed on green vs. stopped by red (Greens per Red) (note: Average Speed, Stops per Mile, and Greens per Red are the new OCTA MOE, Corridor Synchronization Performance Index (CSPI)), fuel consumption reduction, pollution reduction, and other pertinent items. </t>
    </r>
  </si>
  <si>
    <r>
      <t>&lt;</t>
    </r>
    <r>
      <rPr>
        <i/>
        <sz val="10"/>
        <color rgb="FFFF0000"/>
        <rFont val="Arial"/>
        <family val="2"/>
      </rPr>
      <t>SAMPLE TEXT</t>
    </r>
    <r>
      <rPr>
        <i/>
        <sz val="10"/>
        <color theme="1"/>
        <rFont val="Arial"/>
        <family val="2"/>
      </rPr>
      <t xml:space="preserve">&gt; </t>
    </r>
    <r>
      <rPr>
        <i/>
        <sz val="10"/>
        <color rgb="FF002060"/>
        <rFont val="Arial"/>
        <family val="2"/>
      </rPr>
      <t>Synchronization will be inter-jurisdictional in nature. All existing traffic patterns, flows, and conditions will be taken into account. Synchronized timing will be developed for the AM Peak, PM Peak, Mid-day Peak and Weekend Peak. Special generators such as schools and businesses along with cross street traffic will be considered as part of the project.  Timing plans will be developed that assist traffic in getting to its destination without regard to physical or political boundaries.</t>
    </r>
  </si>
  <si>
    <r>
      <t>&lt;</t>
    </r>
    <r>
      <rPr>
        <i/>
        <sz val="10"/>
        <color rgb="FFFF0000"/>
        <rFont val="Arial"/>
        <family val="2"/>
      </rPr>
      <t>SAMPLE TEXT</t>
    </r>
    <r>
      <rPr>
        <i/>
        <sz val="10"/>
        <color theme="1"/>
        <rFont val="Arial"/>
        <family val="2"/>
      </rPr>
      <t xml:space="preserve">&gt; </t>
    </r>
    <r>
      <rPr>
        <i/>
        <sz val="10"/>
        <color rgb="FF002060"/>
        <rFont val="Arial"/>
        <family val="2"/>
      </rPr>
      <t>OCTA will use qualified traffic engineering consultants to conduct "after" floating car travel runs after timing implementation. The Consultant will conduct an ‘After’ field study representative of the times and days for which synchronization plans will be developed.  The ‘After’ study must be conducted in the same manner and contain the same MOE’s as the ‘Before’ study in order to evaluate the improvements of the synchronization plans.  MOE’s should be compiled for the optimized corridor using the floating car method.</t>
    </r>
  </si>
  <si>
    <r>
      <t>&lt;</t>
    </r>
    <r>
      <rPr>
        <i/>
        <sz val="10"/>
        <color rgb="FFFF0000"/>
        <rFont val="Arial"/>
        <family val="2"/>
      </rPr>
      <t>SAMPLE TEXT</t>
    </r>
    <r>
      <rPr>
        <i/>
        <sz val="10"/>
        <color theme="1"/>
        <rFont val="Arial"/>
        <family val="2"/>
      </rPr>
      <t xml:space="preserve">&gt; </t>
    </r>
    <r>
      <rPr>
        <i/>
        <sz val="10"/>
        <color rgb="FF002060"/>
        <rFont val="Arial"/>
        <family val="2"/>
      </rPr>
      <t>OCTA will use qualified traffic engineering consultants and contractors to design, procure, and install equipment upgrades based on Section 5</t>
    </r>
    <r>
      <rPr>
        <i/>
        <sz val="10"/>
        <color theme="1"/>
        <rFont val="Arial"/>
        <family val="2"/>
      </rPr>
      <t xml:space="preserve">. </t>
    </r>
    <r>
      <rPr>
        <i/>
        <sz val="10"/>
        <color rgb="FF002060"/>
        <rFont val="Arial"/>
        <family val="2"/>
      </rPr>
      <t xml:space="preserve"> All installations and upgrades will be per the owning agencies' standards.  Details of equipment upgrades are tabulated in Tables I and II.</t>
    </r>
    <r>
      <rPr>
        <i/>
        <sz val="10"/>
        <color theme="1"/>
        <rFont val="Arial"/>
        <family val="2"/>
      </rPr>
      <t xml:space="preserve">  </t>
    </r>
    <r>
      <rPr>
        <i/>
        <sz val="10"/>
        <color rgb="FF002060"/>
        <rFont val="Arial"/>
        <family val="2"/>
      </rPr>
      <t>Since the agencies have requested OCTA to be the lead on this project, the required documents are included on the accompanied flash drive.</t>
    </r>
  </si>
  <si>
    <r>
      <t>&lt;</t>
    </r>
    <r>
      <rPr>
        <sz val="10"/>
        <color rgb="FFFF0000"/>
        <rFont val="Arial"/>
        <family val="2"/>
      </rPr>
      <t>SAMPLE TEXT</t>
    </r>
    <r>
      <rPr>
        <sz val="10"/>
        <color theme="1"/>
        <rFont val="Arial"/>
        <family val="2"/>
      </rPr>
      <t xml:space="preserve">&gt; 
</t>
    </r>
    <r>
      <rPr>
        <sz val="10"/>
        <color rgb="FF002060"/>
        <rFont val="Arial"/>
        <family val="2"/>
      </rPr>
      <t>The contracted consultant will develop a before and after study for the project. This report will be completed after the Primary Implementation is completed and will include the following:
     •  Introduction/project description: a summary of the project including the purpose, background, and objectives of the project.
     •  Data collection: a summary of the data collected as part of the effort including the traffic counts, phasing, lane configurations, etc.
     •  Traffic signal systems improvements: a summary of the implemented traffic signal systems improvements by city.
     •  Signal timing optimization: a summary of the development and implementation of updated signal timing including the models, selected cycle lengths, intersection groupings, etc.
     •  Results: the study will contain directional morning, mid-day, evening, and weekend peak periods using travel times, average speeds, green lights to red lights, stops per mile, and the derived corridor synchronization performance index (CSPI) metric. This information shall be collected both before and after any signal timing changes have been made. Additional details based on the Final Report Template will also be included.
     •  Benefits to cost analysis: project benefits resulting from signal synchronization will be evaluated based on the before and after study results. Savings will be calculated for travel time, fuel consumptions, vehicle maintenance, Greenhouse Gas (GHG) reduction, and a final benefit cost ratio.
     •  Future signal corridor improvements: recommendations for system and equipment enhancements to improve traffic flow and signal synchronization will be provided.
     •  Conclusion: a summary of the before and after study and its findings.</t>
    </r>
  </si>
  <si>
    <r>
      <rPr>
        <i/>
        <sz val="10"/>
        <rFont val="Arial"/>
        <family val="2"/>
      </rPr>
      <t>&lt;</t>
    </r>
    <r>
      <rPr>
        <i/>
        <sz val="10"/>
        <color rgb="FFFF0000"/>
        <rFont val="Arial"/>
        <family val="2"/>
      </rPr>
      <t>SAMPLE TEXT</t>
    </r>
    <r>
      <rPr>
        <i/>
        <sz val="10"/>
        <rFont val="Arial"/>
        <family val="2"/>
      </rPr>
      <t>&gt;</t>
    </r>
    <r>
      <rPr>
        <i/>
        <sz val="10"/>
        <color rgb="FF002060"/>
        <rFont val="Arial"/>
        <family val="2"/>
      </rPr>
      <t xml:space="preserve"> The Consultant shall provide “on-call” signal timing support services for a period of two years or 24 months following the implementation and fine – tuning of the final signal timing plans, Task 5, to address any future adjustments that may be needed during this period.  Depending on the nature of the adjustment, the Consultant may accomplish the fine-tuning adjustments remotely from the office through the traffic management systems.  During this 24-month period the Consultant will be prepared to review any project intersection requested within (24) hours of written notice, including observing and fine-tuning the signal timing. The Consultant will also assist with resovling detection issues along the corridor.
The Consultant will drive the length of the project arterial during all designated corridor synchronization timing plan hours of operation on a monthly basis in order to verify that the synchronization timing is working as designed, and complete any necessary adjustments. Monthly 
driving times will consist of a full 12-hour weekday and a 4-hour Saturday.  All drives shall be documented.  A copy, limited to political boundaries, shall also be sent to each agency.
At the end of the 2-year O&amp;M phase, the Consultant shall prepare a memoradum to summarize the O&amp;M phase.  It should, at the minimum, include when travel runs were conducted, issues and solutions throughout the phase, and recommendations for future improvements.</t>
    </r>
  </si>
  <si>
    <t>Primary Implementation</t>
  </si>
  <si>
    <r>
      <t>The Primary Implementation will last one year and include the following elements (</t>
    </r>
    <r>
      <rPr>
        <b/>
        <sz val="10"/>
        <color theme="1"/>
        <rFont val="Arial"/>
        <family val="2"/>
      </rPr>
      <t>See Table I and Table II</t>
    </r>
    <r>
      <rPr>
        <sz val="10"/>
        <color theme="1"/>
        <rFont val="Arial"/>
        <family val="2"/>
      </rPr>
      <t xml:space="preserve">).  </t>
    </r>
    <r>
      <rPr>
        <b/>
        <sz val="10"/>
        <color theme="1"/>
        <rFont val="Arial"/>
        <family val="2"/>
      </rPr>
      <t>INSTRUCTIONS:</t>
    </r>
    <r>
      <rPr>
        <sz val="10"/>
        <color theme="1"/>
        <rFont val="Arial"/>
        <family val="2"/>
      </rPr>
      <t xml:space="preserve"> Be sure to carefully review improvements that may need engineering design or develoment of specifications prior to construction. For example, the interconnect conduit installation, new service locations, or cabinet foundations. Include this cost in your estimate.  Costs associated with Caltrans fees, SCE fees, and/or special inspection requirements should also be included.</t>
    </r>
  </si>
  <si>
    <t>Task 1: Project Administration</t>
  </si>
  <si>
    <t>Task 2: Data Collection</t>
  </si>
  <si>
    <t xml:space="preserve">Task 3: Field Review and Plans Specifications, and Estimates								</t>
  </si>
  <si>
    <t>Task 4: Corridor "Before" Study</t>
  </si>
  <si>
    <t>Task 5: Signal Timing Optimization and Implementation</t>
  </si>
  <si>
    <t>Task 6: Corridor "After" Study</t>
  </si>
  <si>
    <t>Task 8: Project Report</t>
  </si>
  <si>
    <t>Match</t>
  </si>
  <si>
    <t>Cash</t>
  </si>
  <si>
    <t>In-Kind</t>
  </si>
  <si>
    <t>Project Tasks</t>
  </si>
  <si>
    <t>Task 9 Details:</t>
  </si>
  <si>
    <t>Monitoring and improving optimized signal timing</t>
  </si>
  <si>
    <t>Communications and detection support</t>
  </si>
  <si>
    <t>Cost</t>
  </si>
  <si>
    <t>Drive monthly and improve timing parameters along 20 signals for 24 months after signal timing and implemented along El Toro Road from Bridger Rd to Ridgeline Rd (@$70/signal/month)</t>
  </si>
  <si>
    <t>Monitor, maintain, and repair communication and detection along for 20 signals for 24 months after signal timing is implemented along El Toro Road from Bridger Rd to Ridgeline Rd. (@ $30/signal/month)</t>
  </si>
  <si>
    <t>Unit Price / Intersection</t>
  </si>
  <si>
    <t># of signals</t>
  </si>
  <si>
    <t>Proposed Onging Operations &amp; Maintenance:</t>
  </si>
  <si>
    <r>
      <t>Task 7: Synchronization System Construction (</t>
    </r>
    <r>
      <rPr>
        <i/>
        <sz val="10"/>
        <color theme="1"/>
        <rFont val="Arial"/>
        <family val="2"/>
      </rPr>
      <t>See Table II</t>
    </r>
    <r>
      <rPr>
        <sz val="10"/>
        <color theme="1"/>
        <rFont val="Arial"/>
        <family val="2"/>
      </rPr>
      <t>)</t>
    </r>
  </si>
  <si>
    <r>
      <t xml:space="preserve">Task 9: Ongoing Operations &amp; Maintenance </t>
    </r>
    <r>
      <rPr>
        <i/>
        <sz val="10"/>
        <color theme="1"/>
        <rFont val="Arial"/>
        <family val="2"/>
      </rPr>
      <t>(See Task 9 Details)</t>
    </r>
  </si>
  <si>
    <t>Total Project Cost:</t>
  </si>
  <si>
    <t>Total Cost</t>
  </si>
  <si>
    <t>Ongoing Operations &amp; Maintenance</t>
  </si>
  <si>
    <r>
      <t xml:space="preserve">Ongoing Operations and Maintenance will last two years and include the following elements. (See </t>
    </r>
    <r>
      <rPr>
        <b/>
        <i/>
        <sz val="10"/>
        <color theme="1"/>
        <rFont val="Arial"/>
        <family val="2"/>
      </rPr>
      <t>Task 9 Details</t>
    </r>
    <r>
      <rPr>
        <sz val="10"/>
        <color theme="1"/>
        <rFont val="Arial"/>
        <family val="2"/>
      </rPr>
      <t xml:space="preserve"> below)</t>
    </r>
  </si>
  <si>
    <t>Total M2 Request:</t>
  </si>
  <si>
    <t>Total Agency Match:</t>
  </si>
  <si>
    <t>Total Project Cost (Including PI and O&amp;M for a total of 3 years):</t>
  </si>
  <si>
    <t>Environmental clearance and other permits (if needed) will be obtained for this project.</t>
  </si>
  <si>
    <t>Bridger Road to Rockfield Boulevard</t>
  </si>
  <si>
    <t>Segment</t>
  </si>
  <si>
    <t>ADTs</t>
  </si>
  <si>
    <t>Distance</t>
  </si>
  <si>
    <t>VMT</t>
  </si>
  <si>
    <t>Rockfield Boulevard to Arbor Way</t>
  </si>
  <si>
    <t>Arbor Way to Raymond Way</t>
  </si>
  <si>
    <t>Raymond Way to Muirlands Boulevard</t>
  </si>
  <si>
    <t>Muirlands Boulevard to Jeronimo Road</t>
  </si>
  <si>
    <t>Jeronimo Road to Toledo Way</t>
  </si>
  <si>
    <t>Toledo Way to Serrano Road</t>
  </si>
  <si>
    <t>Serrano Road to Trabuco Road</t>
  </si>
  <si>
    <t>Trabuco Road to Aliso Park Drive</t>
  </si>
  <si>
    <t>Aliso Park Drive to Northcrest Drive</t>
  </si>
  <si>
    <t>Northcrest Drive to Normandale Drive</t>
  </si>
  <si>
    <t>Normandale Drive to Santa Margarita Parkway</t>
  </si>
  <si>
    <t>Santa Margarita Parkway to Phesant Run</t>
  </si>
  <si>
    <t>Pheasant Run to Marguerite Parkway</t>
  </si>
  <si>
    <t>Marguerite Parkway to Painted Trails</t>
  </si>
  <si>
    <t>Painted Trails to Wandering Trails</t>
  </si>
  <si>
    <t>Wandering Trails to Glenn Ranch Road</t>
  </si>
  <si>
    <t>Glenn Ranch Road to Valley Vista Way</t>
  </si>
  <si>
    <t>Valley Vista Way to Ridgeline Road</t>
  </si>
  <si>
    <t>Source: 2014 City of Lake Forest and 2015 City of Mission Viejo ADT Counts</t>
  </si>
  <si>
    <t>Vehicle Miles Traveled (VMT):</t>
  </si>
  <si>
    <t>PART 1: AGENCY TOTAL MATCH SUMMARY</t>
  </si>
  <si>
    <t>PART 2: MATCH BREAKDOWN (CASH vs IN-KIND SERVICES)</t>
  </si>
  <si>
    <t>SECTION 9: SELECTION CRITERIA CALCULATIONS</t>
  </si>
  <si>
    <t>Total Project VMT:</t>
  </si>
  <si>
    <r>
      <t>VMT = 184</t>
    </r>
    <r>
      <rPr>
        <u/>
        <sz val="11"/>
        <color rgb="FF000000"/>
        <rFont val="Arial"/>
        <family val="2"/>
      </rPr>
      <t>,776</t>
    </r>
    <r>
      <rPr>
        <u/>
        <sz val="11"/>
        <color theme="1"/>
        <rFont val="Arial"/>
        <family val="2"/>
      </rPr>
      <t xml:space="preserve"> (See VMT Table)</t>
    </r>
  </si>
  <si>
    <t>4. Transportation Significance (10 points)</t>
  </si>
  <si>
    <t>Criteria (Max Points)</t>
  </si>
  <si>
    <t>Number of Signals:</t>
  </si>
  <si>
    <t>Project Tasks (Lake Forest)</t>
  </si>
  <si>
    <t>Project Tasks (Mission Viejo)</t>
  </si>
  <si>
    <t>Project Tasks (County of Orange)</t>
  </si>
  <si>
    <t>Project Summary</t>
  </si>
  <si>
    <t>All guidelines were met for this project.</t>
  </si>
  <si>
    <t>Phone</t>
  </si>
  <si>
    <t>Email</t>
  </si>
  <si>
    <t>Street Address</t>
  </si>
  <si>
    <t>714-647-3976</t>
  </si>
  <si>
    <t>wei.zhu@ocpw.ocgov.com</t>
  </si>
  <si>
    <t>949-470-3068</t>
  </si>
  <si>
    <t>949-461-3485</t>
  </si>
  <si>
    <t>drogers@lakeforestca.gov</t>
  </si>
  <si>
    <t>pnitollama@cityofmissionviejo.org</t>
  </si>
  <si>
    <t>City of Lake Forest
Dave Rogers
Traffic Engineering Manager</t>
  </si>
  <si>
    <t>City of Mission Viejo
Philip Nitollama
Traffic Engineer</t>
  </si>
  <si>
    <t>Couty of Orange
Wei Zhu
Civil Engineer, Project Mgmt</t>
  </si>
  <si>
    <t>Not all qualifications were met.  An explanation of why the guidelines were not met for this project is provided below.</t>
  </si>
  <si>
    <t>City of Lake Forest
25550 Commercentre Dr
Suite 100
Lake Forest, CA 92630</t>
  </si>
  <si>
    <t>City of Mission Viejo
200 Civic Center
Mission Viejo, CA 92691</t>
  </si>
  <si>
    <t>County of Orange
300 N. Flower Street
Santa Ana, CA 92703</t>
  </si>
  <si>
    <r>
      <t>New or upgraded communication systems (</t>
    </r>
    <r>
      <rPr>
        <u/>
        <sz val="11"/>
        <color rgb="FF0070C0"/>
        <rFont val="Arial"/>
        <family val="2"/>
      </rPr>
      <t>2</t>
    </r>
    <r>
      <rPr>
        <u/>
        <sz val="11"/>
        <color theme="1"/>
        <rFont val="Arial"/>
        <family val="2"/>
      </rPr>
      <t>); Intersection / field system modernization and replacement (</t>
    </r>
    <r>
      <rPr>
        <u/>
        <sz val="11"/>
        <color rgb="FF0070C0"/>
        <rFont val="Arial"/>
        <family val="2"/>
      </rPr>
      <t>2</t>
    </r>
    <r>
      <rPr>
        <u/>
        <sz val="11"/>
        <color theme="1"/>
        <rFont val="Arial"/>
        <family val="2"/>
      </rPr>
      <t>); new or upgraded detection (</t>
    </r>
    <r>
      <rPr>
        <u/>
        <sz val="11"/>
        <color rgb="FF0070C0"/>
        <rFont val="Arial"/>
        <family val="2"/>
      </rPr>
      <t>1</t>
    </r>
    <r>
      <rPr>
        <u/>
        <sz val="11"/>
        <color theme="1"/>
        <rFont val="Arial"/>
        <family val="2"/>
      </rPr>
      <t>); TMC (</t>
    </r>
    <r>
      <rPr>
        <u/>
        <sz val="11"/>
        <color rgb="FF0070C0"/>
        <rFont val="Arial"/>
        <family val="2"/>
      </rPr>
      <t>4</t>
    </r>
    <r>
      <rPr>
        <u/>
        <sz val="11"/>
        <color theme="1"/>
        <rFont val="Arial"/>
        <family val="2"/>
      </rPr>
      <t>)</t>
    </r>
  </si>
  <si>
    <r>
      <t xml:space="preserve"> </t>
    </r>
    <r>
      <rPr>
        <u/>
        <sz val="11"/>
        <color rgb="FF000000"/>
        <rFont val="Arial"/>
        <family val="2"/>
      </rPr>
      <t xml:space="preserve">Calculation for Total Project Cost / VMT = </t>
    </r>
    <r>
      <rPr>
        <u/>
        <sz val="11"/>
        <color rgb="FF0070C0"/>
        <rFont val="Arial"/>
        <family val="2"/>
      </rPr>
      <t>$1,390,559/184,776 = 7.5</t>
    </r>
  </si>
  <si>
    <r>
      <rPr>
        <sz val="11"/>
        <color rgb="FF0070C0"/>
        <rFont val="Arial"/>
        <family val="2"/>
      </rPr>
      <t>278,112 / $1,390,559 = 20%</t>
    </r>
    <r>
      <rPr>
        <u/>
        <sz val="11"/>
        <color rgb="FF0070C0"/>
        <rFont val="Arial"/>
        <family val="2"/>
      </rPr>
      <t>= 20%</t>
    </r>
  </si>
  <si>
    <r>
      <t xml:space="preserve">Project start date:  </t>
    </r>
    <r>
      <rPr>
        <u/>
        <sz val="11"/>
        <color rgb="FF0070C0"/>
        <rFont val="Arial"/>
        <family val="2"/>
      </rPr>
      <t>January 1, 2020</t>
    </r>
  </si>
  <si>
    <t>Cash Match</t>
  </si>
  <si>
    <t>In-Kind Match</t>
  </si>
  <si>
    <t>Equipment Cost</t>
  </si>
  <si>
    <t>Lake Forest TMC</t>
  </si>
  <si>
    <t>Furnish &amp; install Clary SP1250LX w/6 batteries UPS</t>
  </si>
  <si>
    <t>Subtotal:</t>
  </si>
  <si>
    <t>Contingency (10%):</t>
  </si>
  <si>
    <t>Construction Management (15%):</t>
  </si>
  <si>
    <t>SYSTEM IMPROVEMENT TOTAL:</t>
  </si>
  <si>
    <t>Centracs License provided by Lake Forest as In-Kind Match</t>
  </si>
  <si>
    <r>
      <t>&lt;</t>
    </r>
    <r>
      <rPr>
        <b/>
        <sz val="14"/>
        <color rgb="FFFF0000"/>
        <rFont val="Arial"/>
        <family val="2"/>
      </rPr>
      <t>SAMPLE</t>
    </r>
    <r>
      <rPr>
        <b/>
        <sz val="14"/>
        <color theme="1"/>
        <rFont val="Arial"/>
        <family val="2"/>
      </rPr>
      <t>&gt; Supplemental Application</t>
    </r>
  </si>
  <si>
    <t>SECTION 7: DETAILED LOCAL MATCH COMMITMENT</t>
  </si>
  <si>
    <t>SECTION 1: KEY TECHNICAL INFORMATION</t>
  </si>
  <si>
    <t>SECTION 2: LEAD AGENCY</t>
  </si>
  <si>
    <t>SECTION 3: RESOLUTIONS OF SUPPORT</t>
  </si>
  <si>
    <t>SECTION 4: PRELIMINARY PLANS FOR THE PROJECT</t>
  </si>
  <si>
    <t>SECTION 5: FUNDING NEEDS/COSTS FOR PROPOSED PROJECT BY TASK</t>
  </si>
  <si>
    <t>TABLE II: DETAILED IMPROVEMENTS BREAKDOWN</t>
  </si>
  <si>
    <t>SECTION 6: PROJECT SCHEDULE BY TASK</t>
  </si>
  <si>
    <t>Labor to Install</t>
  </si>
  <si>
    <t>SECTION 8: ENVIRONMENTAL CLEARANCE AND OTHER PERMITS</t>
  </si>
  <si>
    <t>SECTION 10: DETAILED BREAKDOWN OF COSTS BY AGENCIES</t>
  </si>
  <si>
    <t>LIST OF CONTACTS</t>
  </si>
  <si>
    <r>
      <t>c.</t>
    </r>
    <r>
      <rPr>
        <b/>
        <sz val="7"/>
        <color theme="1"/>
        <rFont val="Times New Roman"/>
        <family val="1"/>
      </rPr>
      <t xml:space="preserve">    </t>
    </r>
    <r>
      <rPr>
        <b/>
        <sz val="11"/>
        <color theme="1"/>
        <rFont val="Arial"/>
        <family val="2"/>
      </rPr>
      <t>OMM Memo</t>
    </r>
  </si>
  <si>
    <t>TABLE II: SUMMARY OF IMPROVEMENTS</t>
  </si>
  <si>
    <t>x</t>
  </si>
  <si>
    <t>City of Laguna Hills</t>
  </si>
  <si>
    <r>
      <t xml:space="preserve"> 4 </t>
    </r>
    <r>
      <rPr>
        <u/>
        <sz val="11"/>
        <color theme="1"/>
        <rFont val="Arial"/>
        <family val="2"/>
      </rPr>
      <t>Jurisdictions</t>
    </r>
  </si>
  <si>
    <r>
      <t>a.</t>
    </r>
    <r>
      <rPr>
        <sz val="7"/>
        <color theme="1"/>
        <rFont val="Times New Roman"/>
        <family val="1"/>
      </rPr>
      <t xml:space="preserve">    </t>
    </r>
    <r>
      <rPr>
        <u/>
        <sz val="11"/>
        <color theme="1"/>
        <rFont val="Arial"/>
        <family val="2"/>
      </rPr>
      <t xml:space="preserve">Number of signals =  </t>
    </r>
    <r>
      <rPr>
        <u/>
        <sz val="11"/>
        <color rgb="FF0070C0"/>
        <rFont val="Arial"/>
        <family val="2"/>
      </rPr>
      <t>22</t>
    </r>
  </si>
  <si>
    <r>
      <t>b.</t>
    </r>
    <r>
      <rPr>
        <sz val="7"/>
        <color theme="1"/>
        <rFont val="Times New Roman"/>
        <family val="1"/>
      </rPr>
      <t xml:space="preserve">    </t>
    </r>
    <r>
      <rPr>
        <u/>
        <sz val="11"/>
        <color theme="1"/>
        <rFont val="Arial"/>
        <family val="2"/>
      </rPr>
      <t xml:space="preserve">Number of signals being synchronized / Total number of corridor signals= </t>
    </r>
    <r>
      <rPr>
        <u/>
        <sz val="11"/>
        <color rgb="FF0070C0"/>
        <rFont val="Arial"/>
        <family val="2"/>
      </rPr>
      <t>22/39=56.4%</t>
    </r>
  </si>
  <si>
    <t>Furnish &amp; install new cabinet on existing foundation per County specifications. (Includes new Cobalt controller)</t>
  </si>
  <si>
    <t>Cell Modem</t>
  </si>
  <si>
    <t>Pg. 13</t>
  </si>
  <si>
    <t>Pg. 11</t>
  </si>
  <si>
    <t>Task 2:      Data Collection (required)</t>
  </si>
  <si>
    <t>Task 1:      Project Administration (required)</t>
  </si>
  <si>
    <t>Task 3:      Field Review and Plans Specifications and Estimates (required)</t>
  </si>
  <si>
    <t>Task 4:      Corridor "Before" Study (required)</t>
  </si>
  <si>
    <t>Task 6:      Corridor "After" Study (required)</t>
  </si>
  <si>
    <t>Task 5:      Signal Timing Optimization and Implementation (required)</t>
  </si>
  <si>
    <t>Task 7:      Sychronization System Construction (required)</t>
  </si>
  <si>
    <t>Task 8:      Project Report (required)</t>
  </si>
  <si>
    <t>Task 9:      On-going Operations and Maintenance (required)</t>
  </si>
  <si>
    <t>Pg. 4-5</t>
  </si>
  <si>
    <t>Section 5: Funding Needs/Costs for Proposed Project by Task</t>
  </si>
  <si>
    <t>Pg. 6</t>
  </si>
  <si>
    <t>Pg. 7</t>
  </si>
  <si>
    <t xml:space="preserve">Pg. 9 </t>
  </si>
  <si>
    <t>Pg. 10</t>
  </si>
  <si>
    <t>Pg. 11-12</t>
  </si>
  <si>
    <t>Flashdrive</t>
  </si>
  <si>
    <t>a.      Table I:   Summary of Improvements</t>
  </si>
  <si>
    <t>b.      Table II:   Detailed Improvement Breakdown</t>
  </si>
  <si>
    <r>
      <t>(c)</t>
    </r>
    <r>
      <rPr>
        <sz val="7"/>
        <color theme="1"/>
        <rFont val="Times New Roman"/>
        <family val="1"/>
      </rPr>
      <t xml:space="preserve">     </t>
    </r>
    <r>
      <rPr>
        <sz val="11"/>
        <color theme="1"/>
        <rFont val="Calibri"/>
        <family val="2"/>
      </rPr>
      <t>WHEREAS, the City must include all projects funded by Net Revenues in the seven-year Capital Improvements Program as part of the Renewed Measure M Ordinance eligibility requirement.</t>
    </r>
  </si>
  <si>
    <r>
      <t>(e)</t>
    </r>
    <r>
      <rPr>
        <sz val="7"/>
        <color theme="1"/>
        <rFont val="Times New Roman"/>
        <family val="1"/>
      </rPr>
      <t xml:space="preserve">     </t>
    </r>
    <r>
      <rPr>
        <sz val="11"/>
        <color theme="1"/>
        <rFont val="Calibri"/>
        <family val="2"/>
      </rPr>
      <t xml:space="preserve">WHEREAS, the City of __________ has a currently adopted a Local Signal Synchronization Plan consistent with the Regional Traffic Signal Synchronization Master Plan as a key component of local agencies’ efforts to synchronizing traffic signals across local agencies’ boundaries; and </t>
    </r>
  </si>
  <si>
    <r>
      <t>(f)</t>
    </r>
    <r>
      <rPr>
        <sz val="7"/>
        <color theme="1"/>
        <rFont val="Times New Roman"/>
        <family val="1"/>
      </rPr>
      <t xml:space="preserve">    </t>
    </r>
    <r>
      <rPr>
        <sz val="11"/>
        <color theme="1"/>
        <rFont val="Calibri"/>
        <family val="2"/>
      </rPr>
      <t>WHEREAS, the City of __________ will provide matching funds for each project as required by the Orange County Comprehensive Transportation Funding Programs Procedures Manual; and</t>
    </r>
  </si>
  <si>
    <r>
      <t>(g)</t>
    </r>
    <r>
      <rPr>
        <sz val="7"/>
        <color theme="1"/>
        <rFont val="Times New Roman"/>
        <family val="1"/>
      </rPr>
      <t xml:space="preserve">    </t>
    </r>
    <r>
      <rPr>
        <sz val="11"/>
        <color theme="1"/>
        <rFont val="Calibri"/>
        <family val="2"/>
      </rPr>
      <t>WHEREAS, the City of __________ will not use Measure M funds to supplant Developer Fees or other commitments; and</t>
    </r>
  </si>
  <si>
    <r>
      <t>(d)</t>
    </r>
    <r>
      <rPr>
        <sz val="7"/>
        <color theme="1"/>
        <rFont val="Times New Roman"/>
        <family val="1"/>
      </rPr>
      <t xml:space="preserve">     </t>
    </r>
    <r>
      <rPr>
        <sz val="11"/>
        <color theme="1"/>
        <rFont val="Calibri"/>
        <family val="2"/>
      </rPr>
      <t>WHEREAS, the City authorizes a formal amendment to the seven-year Capital Improvement program to add projects approved for funding upon approval from the Orange County Transportation Authority Board of Directors, if necessary.</t>
    </r>
  </si>
  <si>
    <t>Orange County Regional Traffic Signal Synchronization Program Projects</t>
  </si>
  <si>
    <t>PART I: GUIDELINES ON HOW TO FILL OUT THE "TABLE I-SUMMARY OF IMPROVEMENTS" TAB</t>
  </si>
  <si>
    <t>PART 2: GUIDELINES ON HOW TO FILL OUT THE "TABLE II-IMPROVEMENTS BREAKDOWN" TAB</t>
  </si>
  <si>
    <t>3. EACH ITEM MUST HAVE A UNIT, QUANTITY, ESTIMATED COST OF LABOR AND EQUIPMENT, AND MATCH AMOUNT.</t>
  </si>
  <si>
    <t>7. MAKE ALL FORMULAS AND MATCH AMOUNT ARE CORRECT.</t>
  </si>
  <si>
    <t>6. SUM UP ALL TOTALS IN THE LAST ROW.</t>
  </si>
  <si>
    <t>5. ADD CONTINGENCY AND CONSTRUCTION MANAGEMENT (OPTIONAL).</t>
  </si>
  <si>
    <t>4. ADD THE OWNING AGENCY.</t>
  </si>
  <si>
    <t>2. ADD THE ITEM DESCRIPTION AND INCLUDE ALL COMPONENTS TO BE INSTALLED.</t>
  </si>
  <si>
    <t>1. ADD ITEM NUMBERS AND STREET NAME WHERE EQUIPMENT IS TO BE INSTALLED. DO NOT LUMP IMPROVEMENTS.</t>
  </si>
  <si>
    <t>FOR QUESTIONS, CONTACT AMY TRAN (ATRAN@OCTA.NET) OR ANTONIO MAGANA (AMAGANA@OCTA.NET)</t>
  </si>
  <si>
    <r>
      <t>(h)</t>
    </r>
    <r>
      <rPr>
        <sz val="7"/>
        <color theme="1"/>
        <rFont val="Times New Roman"/>
        <family val="1"/>
      </rPr>
      <t xml:space="preserve">    </t>
    </r>
    <r>
      <rPr>
        <sz val="11"/>
        <color theme="1"/>
        <rFont val="Calibri"/>
        <family val="2"/>
      </rPr>
      <t>WHEREAS, the City of __________ desires to implement multi-jurisdictional signal synchronization listed below; and</t>
    </r>
  </si>
  <si>
    <t>The City Council of the City of __________ hereby requests the Orange County Transportation Authority allocate funds in the amounts specified in the City's application to said City from the Regional Traffic Signal Synchronization Program. Said funds, if approved, shall be matched by funds from said City as required and shall be used as supplemental funding to aid the City if signal synchronization along the following street(s):</t>
  </si>
  <si>
    <t>A resolution of the _______________ City Council approving the submittal of ________________ improvement project(s) to the Orange County Transportation Authority for funding under the competitive Measure M2 Regional Traffic Signal Synchronization Program.</t>
  </si>
  <si>
    <t>THE CITY COUNCIL OF THE CITY OF _________ HEREBY RESOLVES, DETERMINES, AND ORDERS AS FOLLOWS THAT: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</si>
</sst>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409]mmmm\ d\,\ yyyy;@"/>
    <numFmt numFmtId="167" formatCode="_(&quot;$&quot;* #,##0_);_(&quot;$&quot;* \(#,##0\);_(&quot;$&quot;* &quot;-&quot;??_);_(@_)"/>
  </numFmts>
  <fonts count="60" x14ac:knownFonts="1">
    <font>
      <sz val="10"/>
      <color theme="1"/>
      <name val="Arial"/>
      <family val="2"/>
    </font>
    <font>
      <b/>
      <sz val="11"/>
      <name val="Arial"/>
      <family val="2"/>
    </font>
    <font>
      <sz val="11"/>
      <color rgb="FFFF0000"/>
      <name val="Arial"/>
      <family val="2"/>
    </font>
    <font>
      <sz val="11"/>
      <name val="Arial"/>
      <family val="2"/>
    </font>
    <font>
      <sz val="10"/>
      <name val="Arial"/>
      <family val="2"/>
    </font>
    <font>
      <sz val="10"/>
      <color rgb="FF000000"/>
      <name val="Arial"/>
      <family val="2"/>
    </font>
    <font>
      <b/>
      <sz val="14"/>
      <name val="Arial"/>
      <family val="2"/>
    </font>
    <font>
      <sz val="10"/>
      <color rgb="FF000000"/>
      <name val="Times New Roman"/>
      <family val="1"/>
    </font>
    <font>
      <sz val="12"/>
      <color rgb="FF000000"/>
      <name val="Times New Roman"/>
      <family val="1"/>
    </font>
    <font>
      <b/>
      <sz val="18"/>
      <color rgb="FFFF0000"/>
      <name val="Times New Roman"/>
      <family val="1"/>
    </font>
    <font>
      <sz val="11"/>
      <color theme="1"/>
      <name val="Calibri"/>
      <family val="2"/>
      <scheme val="minor"/>
    </font>
    <font>
      <b/>
      <sz val="11"/>
      <color theme="1"/>
      <name val="Arial"/>
      <family val="2"/>
    </font>
    <font>
      <sz val="11"/>
      <color theme="1"/>
      <name val="Arial"/>
      <family val="2"/>
    </font>
    <font>
      <b/>
      <u/>
      <sz val="11"/>
      <color theme="1"/>
      <name val="Arial"/>
      <family val="2"/>
    </font>
    <font>
      <i/>
      <sz val="11"/>
      <color theme="1"/>
      <name val="Arial"/>
      <family val="2"/>
    </font>
    <font>
      <b/>
      <sz val="10"/>
      <color theme="1"/>
      <name val="Arial"/>
      <family val="2"/>
    </font>
    <font>
      <b/>
      <sz val="12"/>
      <color theme="1"/>
      <name val="Arial"/>
      <family val="2"/>
    </font>
    <font>
      <b/>
      <sz val="9"/>
      <color theme="1"/>
      <name val="Arial"/>
      <family val="2"/>
    </font>
    <font>
      <sz val="8"/>
      <color theme="1"/>
      <name val="Arial"/>
      <family val="2"/>
    </font>
    <font>
      <b/>
      <sz val="14"/>
      <color theme="1"/>
      <name val="Arial"/>
      <family val="2"/>
    </font>
    <font>
      <sz val="11"/>
      <name val="Calibri"/>
      <family val="2"/>
      <scheme val="minor"/>
    </font>
    <font>
      <sz val="10"/>
      <color theme="1"/>
      <name val="Arial"/>
      <family val="2"/>
    </font>
    <font>
      <sz val="9"/>
      <color theme="1"/>
      <name val="Arial"/>
      <family val="2"/>
    </font>
    <font>
      <b/>
      <i/>
      <sz val="11"/>
      <color theme="1"/>
      <name val="Arial"/>
      <family val="2"/>
    </font>
    <font>
      <sz val="12"/>
      <color theme="1"/>
      <name val="Arial"/>
      <family val="2"/>
    </font>
    <font>
      <b/>
      <sz val="72"/>
      <name val="Arial"/>
      <family val="2"/>
    </font>
    <font>
      <b/>
      <sz val="9"/>
      <color indexed="81"/>
      <name val="Tahoma"/>
      <family val="2"/>
    </font>
    <font>
      <b/>
      <sz val="10"/>
      <color theme="1"/>
      <name val="Calibri"/>
      <family val="2"/>
    </font>
    <font>
      <sz val="10"/>
      <color theme="1"/>
      <name val="Calibri"/>
      <family val="2"/>
    </font>
    <font>
      <sz val="7"/>
      <color theme="1"/>
      <name val="Times New Roman"/>
      <family val="1"/>
    </font>
    <font>
      <u/>
      <sz val="10"/>
      <color theme="1"/>
      <name val="Calibri"/>
      <family val="2"/>
    </font>
    <font>
      <b/>
      <u val="double"/>
      <sz val="10"/>
      <color theme="1"/>
      <name val="Arial"/>
      <family val="2"/>
    </font>
    <font>
      <b/>
      <sz val="11"/>
      <color theme="1"/>
      <name val="Calibri"/>
      <family val="2"/>
    </font>
    <font>
      <sz val="11"/>
      <color theme="1"/>
      <name val="Calibri"/>
      <family val="2"/>
    </font>
    <font>
      <u/>
      <sz val="11"/>
      <color theme="1"/>
      <name val="Arial"/>
      <family val="2"/>
    </font>
    <font>
      <u/>
      <sz val="11"/>
      <color rgb="FF000000"/>
      <name val="Arial"/>
      <family val="2"/>
    </font>
    <font>
      <sz val="10"/>
      <color rgb="FFFF0000"/>
      <name val="Arial"/>
      <family val="2"/>
    </font>
    <font>
      <sz val="10"/>
      <color rgb="FF002060"/>
      <name val="Arial"/>
      <family val="2"/>
    </font>
    <font>
      <i/>
      <sz val="10"/>
      <color theme="1"/>
      <name val="Arial"/>
      <family val="2"/>
    </font>
    <font>
      <i/>
      <sz val="10"/>
      <color rgb="FF002060"/>
      <name val="Arial"/>
      <family val="2"/>
    </font>
    <font>
      <i/>
      <sz val="10"/>
      <name val="Arial"/>
      <family val="2"/>
    </font>
    <font>
      <i/>
      <sz val="10"/>
      <color rgb="FFFF0000"/>
      <name val="Arial"/>
      <family val="2"/>
    </font>
    <font>
      <sz val="9"/>
      <color indexed="81"/>
      <name val="Tahoma"/>
      <family val="2"/>
    </font>
    <font>
      <b/>
      <sz val="11"/>
      <color theme="1"/>
      <name val="Calibri"/>
      <family val="2"/>
      <scheme val="minor"/>
    </font>
    <font>
      <b/>
      <sz val="16"/>
      <color theme="1"/>
      <name val="Arial"/>
      <family val="2"/>
    </font>
    <font>
      <b/>
      <i/>
      <sz val="10"/>
      <color theme="1"/>
      <name val="Arial"/>
      <family val="2"/>
    </font>
    <font>
      <sz val="16"/>
      <color theme="1"/>
      <name val="Arial"/>
      <family val="2"/>
    </font>
    <font>
      <i/>
      <sz val="16"/>
      <color theme="1"/>
      <name val="Arial"/>
      <family val="2"/>
    </font>
    <font>
      <i/>
      <sz val="9"/>
      <color theme="1"/>
      <name val="Arial"/>
      <family val="2"/>
    </font>
    <font>
      <u/>
      <sz val="10"/>
      <color theme="10"/>
      <name val="Arial"/>
      <family val="2"/>
    </font>
    <font>
      <u/>
      <sz val="11"/>
      <color rgb="FF0070C0"/>
      <name val="Arial"/>
      <family val="2"/>
    </font>
    <font>
      <sz val="11"/>
      <color rgb="FF0070C0"/>
      <name val="Arial"/>
      <family val="2"/>
    </font>
    <font>
      <b/>
      <i/>
      <sz val="11"/>
      <name val="Arial"/>
      <family val="2"/>
    </font>
    <font>
      <i/>
      <sz val="11"/>
      <name val="Arial"/>
      <family val="2"/>
    </font>
    <font>
      <b/>
      <sz val="14"/>
      <color rgb="FFFF0000"/>
      <name val="Arial"/>
      <family val="2"/>
    </font>
    <font>
      <b/>
      <sz val="16"/>
      <color theme="1"/>
      <name val="Calibri"/>
      <family val="2"/>
    </font>
    <font>
      <b/>
      <sz val="7"/>
      <color theme="1"/>
      <name val="Times New Roman"/>
      <family val="1"/>
    </font>
    <font>
      <b/>
      <sz val="10"/>
      <name val="Arial"/>
      <family val="2"/>
    </font>
    <font>
      <sz val="8"/>
      <color rgb="FF000000"/>
      <name val="Segoe UI"/>
      <family val="2"/>
    </font>
    <font>
      <b/>
      <sz val="18"/>
      <color rgb="FF002060"/>
      <name val="Times New Roman"/>
      <family val="1"/>
    </font>
  </fonts>
  <fills count="1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patternFill>
    </fill>
    <fill>
      <patternFill patternType="solid">
        <fgColor theme="4"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bgColor indexed="64"/>
      </patternFill>
    </fill>
    <fill>
      <patternFill patternType="solid">
        <fgColor theme="8" tint="0.79998168889431442"/>
        <bgColor theme="8" tint="0.79998168889431442"/>
      </patternFill>
    </fill>
    <fill>
      <patternFill patternType="solid">
        <fgColor theme="9" tint="0.79998168889431442"/>
        <bgColor indexed="64"/>
      </patternFill>
    </fill>
    <fill>
      <patternFill patternType="solid">
        <fgColor theme="0" tint="-4.9989318521683403E-2"/>
        <bgColor indexed="64"/>
      </patternFill>
    </fill>
  </fills>
  <borders count="59">
    <border>
      <left/>
      <right/>
      <top/>
      <bottom/>
      <diagonal/>
    </border>
    <border>
      <left/>
      <right style="medium">
        <color rgb="FF000000"/>
      </right>
      <top style="thin">
        <color rgb="FF000000"/>
      </top>
      <bottom style="hair">
        <color rgb="FF000000"/>
      </bottom>
      <diagonal/>
    </border>
    <border>
      <left/>
      <right style="double">
        <color indexed="64"/>
      </right>
      <top style="thin">
        <color rgb="FF000000"/>
      </top>
      <bottom style="hair">
        <color rgb="FF000000"/>
      </bottom>
      <diagonal/>
    </border>
    <border>
      <left/>
      <right style="medium">
        <color rgb="FF000000"/>
      </right>
      <top style="hair">
        <color rgb="FF000000"/>
      </top>
      <bottom style="hair">
        <color rgb="FF000000"/>
      </bottom>
      <diagonal/>
    </border>
    <border>
      <left/>
      <right style="double">
        <color indexed="64"/>
      </right>
      <top style="hair">
        <color rgb="FF000000"/>
      </top>
      <bottom style="hair">
        <color rgb="FF000000"/>
      </bottom>
      <diagonal/>
    </border>
    <border>
      <left/>
      <right style="medium">
        <color rgb="FF000000"/>
      </right>
      <top style="hair">
        <color rgb="FF000000"/>
      </top>
      <bottom style="thin">
        <color rgb="FF000000"/>
      </bottom>
      <diagonal/>
    </border>
    <border>
      <left/>
      <right style="double">
        <color indexed="64"/>
      </right>
      <top style="hair">
        <color rgb="FF000000"/>
      </top>
      <bottom style="thin">
        <color rgb="FF000000"/>
      </bottom>
      <diagonal/>
    </border>
    <border>
      <left/>
      <right/>
      <top style="medium">
        <color rgb="FF000000"/>
      </top>
      <bottom style="double">
        <color indexed="64"/>
      </bottom>
      <diagonal/>
    </border>
    <border>
      <left/>
      <right style="medium">
        <color rgb="FF000000"/>
      </right>
      <top style="medium">
        <color rgb="FF000000"/>
      </top>
      <bottom style="double">
        <color indexed="64"/>
      </bottom>
      <diagonal/>
    </border>
    <border>
      <left/>
      <right/>
      <top/>
      <bottom style="thin">
        <color indexed="64"/>
      </bottom>
      <diagonal/>
    </border>
    <border>
      <left/>
      <right style="double">
        <color indexed="64"/>
      </right>
      <top style="double">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style="double">
        <color rgb="FF000000"/>
      </top>
      <bottom style="medium">
        <color rgb="FF000000"/>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double">
        <color auto="1"/>
      </top>
      <bottom style="thin">
        <color auto="1"/>
      </bottom>
      <diagonal/>
    </border>
    <border>
      <left style="thin">
        <color auto="1"/>
      </left>
      <right style="double">
        <color auto="1"/>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diagonal/>
    </border>
    <border>
      <left style="thin">
        <color auto="1"/>
      </left>
      <right style="double">
        <color auto="1"/>
      </right>
      <top/>
      <bottom style="double">
        <color auto="1"/>
      </bottom>
      <diagonal/>
    </border>
    <border>
      <left style="double">
        <color auto="1"/>
      </left>
      <right/>
      <top style="thin">
        <color auto="1"/>
      </top>
      <bottom style="thin">
        <color indexed="64"/>
      </bottom>
      <diagonal/>
    </border>
    <border>
      <left style="double">
        <color auto="1"/>
      </left>
      <right/>
      <top style="thin">
        <color auto="1"/>
      </top>
      <bottom style="double">
        <color auto="1"/>
      </bottom>
      <diagonal/>
    </border>
  </borders>
  <cellStyleXfs count="10">
    <xf numFmtId="0" fontId="0" fillId="0" borderId="0"/>
    <xf numFmtId="0" fontId="7" fillId="0" borderId="0"/>
    <xf numFmtId="0" fontId="7" fillId="0" borderId="0"/>
    <xf numFmtId="0" fontId="7" fillId="0" borderId="0"/>
    <xf numFmtId="0" fontId="10" fillId="0" borderId="0"/>
    <xf numFmtId="44" fontId="10" fillId="0" borderId="0" applyFont="0" applyFill="0" applyBorder="0" applyAlignment="0" applyProtection="0"/>
    <xf numFmtId="44" fontId="21" fillId="0" borderId="0" applyFont="0" applyFill="0" applyBorder="0" applyAlignment="0" applyProtection="0"/>
    <xf numFmtId="0" fontId="7" fillId="0" borderId="0"/>
    <xf numFmtId="43" fontId="21" fillId="0" borderId="0" applyFont="0" applyFill="0" applyBorder="0" applyAlignment="0" applyProtection="0"/>
    <xf numFmtId="0" fontId="49" fillId="0" borderId="0" applyNumberFormat="0" applyFill="0" applyBorder="0" applyAlignment="0" applyProtection="0"/>
  </cellStyleXfs>
  <cellXfs count="362">
    <xf numFmtId="0" fontId="0" fillId="0" borderId="0" xfId="0"/>
    <xf numFmtId="44" fontId="1" fillId="3" borderId="1" xfId="0" applyNumberFormat="1" applyFont="1" applyFill="1" applyBorder="1" applyAlignment="1">
      <alignment horizontal="center" vertical="center" wrapText="1"/>
    </xf>
    <xf numFmtId="44" fontId="3" fillId="4" borderId="3" xfId="0" applyNumberFormat="1" applyFont="1" applyFill="1" applyBorder="1" applyAlignment="1">
      <alignment horizontal="center" vertical="center" wrapText="1"/>
    </xf>
    <xf numFmtId="44" fontId="3" fillId="0" borderId="3" xfId="0" applyNumberFormat="1" applyFont="1" applyFill="1" applyBorder="1" applyAlignment="1">
      <alignment horizontal="center" vertical="center" wrapText="1"/>
    </xf>
    <xf numFmtId="44" fontId="3" fillId="0" borderId="4" xfId="0" applyNumberFormat="1" applyFont="1" applyFill="1" applyBorder="1" applyAlignment="1">
      <alignment horizontal="center" vertical="center" wrapText="1"/>
    </xf>
    <xf numFmtId="44" fontId="3" fillId="5" borderId="5" xfId="0" applyNumberFormat="1" applyFont="1" applyFill="1" applyBorder="1" applyAlignment="1">
      <alignment horizontal="center" vertical="center" wrapText="1"/>
    </xf>
    <xf numFmtId="44" fontId="1" fillId="6" borderId="8"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44" fontId="1"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7" fillId="5" borderId="0" xfId="1" applyFill="1" applyBorder="1" applyAlignment="1">
      <alignment horizontal="left" vertical="top"/>
    </xf>
    <xf numFmtId="0" fontId="8" fillId="5" borderId="0" xfId="1" applyFont="1" applyFill="1" applyBorder="1" applyAlignment="1">
      <alignment horizontal="left" vertical="top"/>
    </xf>
    <xf numFmtId="0" fontId="9" fillId="5" borderId="0" xfId="1" applyFont="1" applyFill="1" applyBorder="1" applyAlignment="1">
      <alignment horizontal="left" vertical="top"/>
    </xf>
    <xf numFmtId="0" fontId="10" fillId="0" borderId="0" xfId="4"/>
    <xf numFmtId="44" fontId="0" fillId="0" borderId="0" xfId="5" applyFont="1"/>
    <xf numFmtId="0" fontId="12" fillId="0" borderId="0" xfId="4" applyFont="1" applyAlignment="1">
      <alignment horizontal="left" indent="15"/>
    </xf>
    <xf numFmtId="0" fontId="13" fillId="0" borderId="0" xfId="4" applyFont="1" applyAlignment="1">
      <alignment horizontal="left"/>
    </xf>
    <xf numFmtId="0" fontId="12" fillId="0" borderId="12" xfId="4" applyFont="1" applyBorder="1" applyAlignment="1">
      <alignment horizontal="center" vertical="top" wrapText="1"/>
    </xf>
    <xf numFmtId="0" fontId="11" fillId="0" borderId="0" xfId="4" applyFont="1"/>
    <xf numFmtId="0" fontId="14" fillId="0" borderId="0" xfId="4" applyFont="1"/>
    <xf numFmtId="8" fontId="10" fillId="0" borderId="0" xfId="4" applyNumberFormat="1"/>
    <xf numFmtId="8" fontId="12" fillId="0" borderId="0" xfId="4" applyNumberFormat="1" applyFont="1" applyBorder="1" applyAlignment="1">
      <alignment horizontal="right" vertical="top" wrapText="1"/>
    </xf>
    <xf numFmtId="0" fontId="0" fillId="0" borderId="0" xfId="0" applyAlignment="1">
      <alignment horizontal="center" vertical="center"/>
    </xf>
    <xf numFmtId="0" fontId="4" fillId="0" borderId="20" xfId="0" applyFont="1" applyBorder="1" applyAlignment="1">
      <alignment horizontal="center"/>
    </xf>
    <xf numFmtId="0" fontId="4" fillId="0" borderId="20" xfId="0" applyFont="1" applyBorder="1"/>
    <xf numFmtId="0" fontId="4" fillId="0" borderId="20" xfId="0" applyFont="1" applyBorder="1" applyAlignment="1">
      <alignment horizontal="center" vertical="center"/>
    </xf>
    <xf numFmtId="0" fontId="18" fillId="7" borderId="20" xfId="0" applyFont="1" applyFill="1" applyBorder="1" applyAlignment="1">
      <alignment horizontal="center" vertical="center" textRotation="90" wrapText="1"/>
    </xf>
    <xf numFmtId="0" fontId="18" fillId="3" borderId="20" xfId="0" applyFont="1" applyFill="1" applyBorder="1" applyAlignment="1">
      <alignment horizontal="center" vertical="center" textRotation="90" wrapText="1"/>
    </xf>
    <xf numFmtId="0" fontId="18" fillId="8" borderId="20" xfId="0" applyFont="1" applyFill="1" applyBorder="1" applyAlignment="1">
      <alignment horizontal="center" vertical="center" textRotation="90" wrapText="1"/>
    </xf>
    <xf numFmtId="0" fontId="18" fillId="2" borderId="20" xfId="0" applyFont="1" applyFill="1" applyBorder="1" applyAlignment="1">
      <alignment horizontal="center" vertical="center" textRotation="90" wrapText="1"/>
    </xf>
    <xf numFmtId="0" fontId="18" fillId="10" borderId="20" xfId="0" applyFont="1" applyFill="1" applyBorder="1" applyAlignment="1">
      <alignment horizontal="center" vertical="center" textRotation="90" wrapText="1"/>
    </xf>
    <xf numFmtId="0" fontId="4" fillId="12" borderId="20" xfId="0" applyFont="1" applyFill="1" applyBorder="1" applyAlignment="1">
      <alignment horizontal="center" vertical="center"/>
    </xf>
    <xf numFmtId="0" fontId="0" fillId="0" borderId="0" xfId="0" applyBorder="1"/>
    <xf numFmtId="44" fontId="3"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textRotation="90"/>
    </xf>
    <xf numFmtId="0" fontId="0" fillId="0" borderId="0" xfId="0" applyFill="1"/>
    <xf numFmtId="0" fontId="0" fillId="0" borderId="0" xfId="0" applyFill="1" applyBorder="1"/>
    <xf numFmtId="165" fontId="12" fillId="2" borderId="15" xfId="5" applyNumberFormat="1" applyFont="1" applyFill="1" applyBorder="1" applyAlignment="1">
      <alignment horizontal="center" vertical="center" wrapText="1"/>
    </xf>
    <xf numFmtId="165" fontId="12" fillId="2" borderId="15" xfId="5" applyNumberFormat="1" applyFont="1" applyFill="1" applyBorder="1" applyAlignment="1">
      <alignment horizontal="center" vertical="center"/>
    </xf>
    <xf numFmtId="0" fontId="10" fillId="0" borderId="0" xfId="4" applyBorder="1" applyAlignment="1">
      <alignment horizontal="center"/>
    </xf>
    <xf numFmtId="0" fontId="12" fillId="0" borderId="0" xfId="4" applyFont="1" applyFill="1" applyBorder="1" applyAlignment="1">
      <alignment horizontal="center" vertical="top" wrapText="1"/>
    </xf>
    <xf numFmtId="8" fontId="14" fillId="0" borderId="0" xfId="4" applyNumberFormat="1" applyFont="1" applyFill="1" applyBorder="1" applyAlignment="1">
      <alignment horizontal="right" vertical="top" wrapText="1"/>
    </xf>
    <xf numFmtId="8" fontId="14" fillId="0" borderId="0" xfId="4" applyNumberFormat="1" applyFont="1" applyFill="1" applyBorder="1" applyAlignment="1">
      <alignment horizontal="center" vertical="top" wrapText="1"/>
    </xf>
    <xf numFmtId="0" fontId="10" fillId="0" borderId="0" xfId="4" applyFill="1"/>
    <xf numFmtId="0" fontId="0" fillId="0" borderId="0" xfId="0" applyAlignment="1">
      <alignment horizontal="center"/>
    </xf>
    <xf numFmtId="0" fontId="0" fillId="0" borderId="0" xfId="0" applyAlignment="1">
      <alignment horizontal="right"/>
    </xf>
    <xf numFmtId="0" fontId="24" fillId="0" borderId="0" xfId="0" applyFont="1"/>
    <xf numFmtId="0" fontId="19" fillId="0" borderId="0" xfId="0" applyFont="1"/>
    <xf numFmtId="0" fontId="16" fillId="0" borderId="0" xfId="0" applyFont="1" applyAlignment="1">
      <alignment horizontal="right"/>
    </xf>
    <xf numFmtId="0" fontId="24" fillId="0" borderId="9" xfId="0" applyFont="1" applyBorder="1" applyAlignment="1">
      <alignment horizontal="right"/>
    </xf>
    <xf numFmtId="0" fontId="0" fillId="0" borderId="0" xfId="0" applyAlignment="1">
      <alignment vertical="center"/>
    </xf>
    <xf numFmtId="0" fontId="27" fillId="0" borderId="24" xfId="0" applyFont="1" applyBorder="1" applyAlignment="1">
      <alignment horizontal="center" vertical="center" wrapText="1"/>
    </xf>
    <xf numFmtId="0" fontId="27" fillId="0" borderId="26" xfId="0" applyFont="1" applyBorder="1" applyAlignment="1">
      <alignment vertical="center" wrapText="1"/>
    </xf>
    <xf numFmtId="0" fontId="28" fillId="0" borderId="26" xfId="0" applyFont="1" applyBorder="1" applyAlignment="1">
      <alignment horizontal="left" vertical="center" wrapText="1" indent="4"/>
    </xf>
    <xf numFmtId="0" fontId="28" fillId="0" borderId="25" xfId="0" applyFont="1" applyBorder="1" applyAlignment="1">
      <alignment horizontal="left" vertical="center" wrapText="1" indent="4"/>
    </xf>
    <xf numFmtId="0" fontId="27" fillId="0" borderId="25" xfId="0" applyFont="1" applyBorder="1" applyAlignment="1">
      <alignment vertical="center" wrapText="1"/>
    </xf>
    <xf numFmtId="0" fontId="28" fillId="0" borderId="26" xfId="0" applyFont="1" applyBorder="1" applyAlignment="1">
      <alignment vertical="center" wrapText="1"/>
    </xf>
    <xf numFmtId="0" fontId="30" fillId="0" borderId="26" xfId="0" applyFont="1" applyBorder="1" applyAlignment="1">
      <alignment vertical="center" wrapText="1"/>
    </xf>
    <xf numFmtId="0" fontId="28" fillId="0" borderId="28" xfId="0" applyFont="1" applyBorder="1" applyAlignment="1">
      <alignment horizontal="center" vertical="center" wrapText="1"/>
    </xf>
    <xf numFmtId="0" fontId="0" fillId="0" borderId="28" xfId="0" applyBorder="1" applyAlignment="1">
      <alignment horizontal="center" vertical="top" wrapText="1"/>
    </xf>
    <xf numFmtId="0" fontId="0" fillId="0" borderId="27" xfId="0" applyBorder="1" applyAlignment="1">
      <alignment horizontal="center" vertical="top" wrapText="1"/>
    </xf>
    <xf numFmtId="0" fontId="28" fillId="0" borderId="27" xfId="0" applyFont="1" applyBorder="1" applyAlignment="1">
      <alignment horizontal="center" vertical="center" wrapText="1"/>
    </xf>
    <xf numFmtId="0" fontId="15" fillId="0" borderId="0" xfId="0" applyFont="1"/>
    <xf numFmtId="0" fontId="0" fillId="0" borderId="0" xfId="0" applyBorder="1" applyAlignment="1"/>
    <xf numFmtId="49" fontId="28" fillId="0" borderId="28" xfId="0" applyNumberFormat="1" applyFont="1" applyBorder="1" applyAlignment="1">
      <alignment horizontal="center" vertical="center" wrapText="1"/>
    </xf>
    <xf numFmtId="0" fontId="0" fillId="13" borderId="0" xfId="0" applyFill="1" applyAlignment="1">
      <alignment horizontal="center"/>
    </xf>
    <xf numFmtId="0" fontId="0" fillId="13" borderId="0" xfId="0" applyFill="1"/>
    <xf numFmtId="0" fontId="0" fillId="13" borderId="0" xfId="0" applyFill="1" applyBorder="1"/>
    <xf numFmtId="0" fontId="28" fillId="0" borderId="25" xfId="0" applyFont="1" applyBorder="1" applyAlignment="1">
      <alignment horizontal="left" vertical="center" wrapText="1" indent="3"/>
    </xf>
    <xf numFmtId="0" fontId="0" fillId="0" borderId="0" xfId="0" applyAlignment="1">
      <alignment horizontal="left" indent="1"/>
    </xf>
    <xf numFmtId="0" fontId="0" fillId="13" borderId="13" xfId="0" applyFill="1" applyBorder="1" applyAlignment="1">
      <alignment horizontal="center"/>
    </xf>
    <xf numFmtId="0" fontId="0" fillId="13" borderId="0" xfId="0" applyFill="1" applyAlignment="1"/>
    <xf numFmtId="0" fontId="12" fillId="0" borderId="0" xfId="0" applyFont="1" applyAlignment="1">
      <alignment vertical="center"/>
    </xf>
    <xf numFmtId="0" fontId="32" fillId="0" borderId="0" xfId="0" applyFont="1" applyAlignment="1">
      <alignment horizontal="center" vertical="center"/>
    </xf>
    <xf numFmtId="0" fontId="33" fillId="0" borderId="0" xfId="0" applyFont="1" applyAlignment="1">
      <alignment horizontal="justify" vertical="center"/>
    </xf>
    <xf numFmtId="0" fontId="11" fillId="0" borderId="16" xfId="0" applyFont="1" applyBorder="1" applyAlignment="1">
      <alignment horizontal="left" vertical="center" wrapText="1" indent="1"/>
    </xf>
    <xf numFmtId="0" fontId="11" fillId="0" borderId="15" xfId="0" applyFont="1" applyBorder="1" applyAlignment="1">
      <alignment horizontal="center" vertical="center" wrapText="1"/>
    </xf>
    <xf numFmtId="0" fontId="12" fillId="0" borderId="18" xfId="0" applyFont="1" applyBorder="1" applyAlignment="1">
      <alignment horizontal="left" vertical="center" wrapText="1" indent="3"/>
    </xf>
    <xf numFmtId="0" fontId="12" fillId="0" borderId="18" xfId="0" applyFont="1" applyBorder="1" applyAlignment="1">
      <alignment horizontal="left" vertical="center" wrapText="1" indent="5"/>
    </xf>
    <xf numFmtId="0" fontId="12" fillId="0" borderId="16" xfId="0" applyFont="1" applyBorder="1" applyAlignment="1">
      <alignment horizontal="left" vertical="center" wrapText="1" indent="5"/>
    </xf>
    <xf numFmtId="0" fontId="11" fillId="0" borderId="16" xfId="0" applyFont="1" applyBorder="1" applyAlignment="1">
      <alignment horizontal="right" vertical="center" wrapText="1" indent="3"/>
    </xf>
    <xf numFmtId="0" fontId="34" fillId="0" borderId="16" xfId="0" applyFont="1" applyBorder="1" applyAlignment="1">
      <alignment horizontal="left" vertical="center" wrapText="1" indent="5"/>
    </xf>
    <xf numFmtId="0" fontId="12" fillId="0" borderId="16" xfId="0" applyFont="1" applyBorder="1" applyAlignment="1">
      <alignment horizontal="left" vertical="center" indent="5"/>
    </xf>
    <xf numFmtId="0" fontId="0" fillId="0" borderId="0" xfId="0"/>
    <xf numFmtId="0" fontId="0" fillId="0" borderId="0" xfId="0" applyAlignment="1">
      <alignment horizontal="right"/>
    </xf>
    <xf numFmtId="0" fontId="11" fillId="0" borderId="0" xfId="0" applyFont="1" applyAlignment="1">
      <alignment vertical="center"/>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6" xfId="0" applyFont="1" applyBorder="1" applyAlignment="1">
      <alignment horizontal="left" vertical="center" wrapText="1" indent="2"/>
    </xf>
    <xf numFmtId="0" fontId="12" fillId="0" borderId="16" xfId="0" applyFont="1" applyBorder="1" applyAlignment="1">
      <alignment horizontal="left" vertical="center" indent="2"/>
    </xf>
    <xf numFmtId="0" fontId="0" fillId="0" borderId="0" xfId="0"/>
    <xf numFmtId="0" fontId="12" fillId="13" borderId="16" xfId="4" applyFont="1" applyFill="1" applyBorder="1" applyAlignment="1">
      <alignment vertical="center" wrapText="1"/>
    </xf>
    <xf numFmtId="165" fontId="12" fillId="13" borderId="15" xfId="4" applyNumberFormat="1" applyFont="1" applyFill="1" applyBorder="1" applyAlignment="1">
      <alignment vertical="center" wrapText="1"/>
    </xf>
    <xf numFmtId="0" fontId="12" fillId="13" borderId="15" xfId="4" applyFont="1" applyFill="1" applyBorder="1" applyAlignment="1">
      <alignment vertical="center" wrapText="1"/>
    </xf>
    <xf numFmtId="0" fontId="21" fillId="13" borderId="12" xfId="4" applyFont="1" applyFill="1" applyBorder="1" applyAlignment="1">
      <alignment horizontal="center" vertical="center" wrapText="1"/>
    </xf>
    <xf numFmtId="0" fontId="12" fillId="13" borderId="12" xfId="4" applyFont="1" applyFill="1" applyBorder="1" applyAlignment="1">
      <alignment horizontal="center" vertical="center" wrapText="1"/>
    </xf>
    <xf numFmtId="8" fontId="12" fillId="13" borderId="12" xfId="4" applyNumberFormat="1" applyFont="1" applyFill="1" applyBorder="1" applyAlignment="1">
      <alignment horizontal="center" vertical="center" wrapText="1"/>
    </xf>
    <xf numFmtId="0" fontId="12" fillId="13" borderId="15" xfId="4" applyFont="1" applyFill="1" applyBorder="1" applyAlignment="1">
      <alignment horizontal="center" vertical="center" wrapText="1"/>
    </xf>
    <xf numFmtId="0" fontId="0" fillId="13" borderId="12" xfId="4" applyFont="1" applyFill="1" applyBorder="1" applyAlignment="1">
      <alignment horizontal="center" vertical="center" wrapText="1"/>
    </xf>
    <xf numFmtId="0" fontId="0" fillId="13" borderId="15" xfId="4" applyFont="1" applyFill="1" applyBorder="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44" fontId="1" fillId="0" borderId="0" xfId="6" applyFont="1" applyFill="1" applyBorder="1" applyAlignment="1">
      <alignment horizontal="right" vertical="center" wrapText="1"/>
    </xf>
    <xf numFmtId="44" fontId="0" fillId="0" borderId="0" xfId="6" applyFont="1" applyFill="1"/>
    <xf numFmtId="164" fontId="3" fillId="0" borderId="20" xfId="0" quotePrefix="1"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0" xfId="0" applyFont="1" applyFill="1" applyBorder="1" applyAlignment="1">
      <alignment horizontal="center" vertical="center" wrapText="1"/>
    </xf>
    <xf numFmtId="164" fontId="3" fillId="0" borderId="20" xfId="0" applyNumberFormat="1" applyFont="1" applyFill="1" applyBorder="1" applyAlignment="1">
      <alignment horizontal="center" vertical="center" wrapText="1"/>
    </xf>
    <xf numFmtId="0" fontId="12" fillId="13" borderId="14" xfId="4" applyFont="1" applyFill="1" applyBorder="1" applyAlignment="1">
      <alignment horizontal="center" vertical="center" wrapText="1"/>
    </xf>
    <xf numFmtId="0" fontId="12" fillId="13" borderId="16" xfId="4" applyFont="1" applyFill="1" applyBorder="1" applyAlignment="1">
      <alignment horizontal="center" vertical="center" wrapText="1"/>
    </xf>
    <xf numFmtId="44" fontId="2" fillId="0" borderId="0" xfId="0" applyNumberFormat="1" applyFont="1" applyFill="1" applyBorder="1" applyAlignment="1">
      <alignment horizontal="center" vertical="center" wrapText="1"/>
    </xf>
    <xf numFmtId="44" fontId="1" fillId="0" borderId="10" xfId="0" applyNumberFormat="1" applyFont="1" applyFill="1" applyBorder="1" applyAlignment="1">
      <alignment horizontal="center" vertical="center" wrapText="1"/>
    </xf>
    <xf numFmtId="44" fontId="1" fillId="0" borderId="2" xfId="0" applyNumberFormat="1" applyFont="1" applyFill="1" applyBorder="1" applyAlignment="1">
      <alignment horizontal="center" vertical="center" wrapText="1"/>
    </xf>
    <xf numFmtId="44" fontId="3" fillId="0" borderId="6" xfId="0" applyNumberFormat="1" applyFont="1" applyFill="1" applyBorder="1" applyAlignment="1">
      <alignment horizontal="center" vertical="center" wrapText="1"/>
    </xf>
    <xf numFmtId="44" fontId="1" fillId="0" borderId="7" xfId="0" applyNumberFormat="1" applyFont="1" applyFill="1" applyBorder="1" applyAlignment="1">
      <alignment horizontal="center" vertical="center" wrapText="1"/>
    </xf>
    <xf numFmtId="44" fontId="4" fillId="0" borderId="0" xfId="0" applyNumberFormat="1" applyFont="1" applyFill="1" applyBorder="1" applyAlignment="1">
      <alignment horizontal="center" vertical="top"/>
    </xf>
    <xf numFmtId="0" fontId="1" fillId="0" borderId="20" xfId="0" applyFont="1" applyFill="1" applyBorder="1" applyAlignment="1">
      <alignment horizontal="left" vertical="center" wrapText="1"/>
    </xf>
    <xf numFmtId="44" fontId="1" fillId="0" borderId="20" xfId="0" applyNumberFormat="1" applyFont="1" applyFill="1" applyBorder="1" applyAlignment="1">
      <alignment horizontal="center" vertical="center" wrapText="1"/>
    </xf>
    <xf numFmtId="44" fontId="1" fillId="5" borderId="32" xfId="0" applyNumberFormat="1" applyFont="1" applyFill="1" applyBorder="1" applyAlignment="1">
      <alignment horizontal="center" vertical="center" wrapText="1"/>
    </xf>
    <xf numFmtId="164" fontId="3" fillId="0" borderId="36" xfId="0" applyNumberFormat="1" applyFont="1" applyFill="1" applyBorder="1" applyAlignment="1">
      <alignment horizontal="center" vertical="center" wrapText="1"/>
    </xf>
    <xf numFmtId="44" fontId="3" fillId="0" borderId="37" xfId="0" applyNumberFormat="1" applyFont="1" applyFill="1" applyBorder="1" applyAlignment="1">
      <alignment horizontal="center" vertical="center" wrapText="1"/>
    </xf>
    <xf numFmtId="164" fontId="1" fillId="0" borderId="36" xfId="0" applyNumberFormat="1" applyFont="1" applyFill="1" applyBorder="1" applyAlignment="1">
      <alignment horizontal="center" vertical="center" wrapText="1"/>
    </xf>
    <xf numFmtId="0" fontId="1" fillId="13" borderId="33" xfId="0" applyFont="1" applyFill="1" applyBorder="1" applyAlignment="1">
      <alignment horizontal="center" vertical="center" wrapText="1"/>
    </xf>
    <xf numFmtId="0" fontId="1" fillId="13" borderId="34" xfId="0" applyFont="1" applyFill="1" applyBorder="1" applyAlignment="1">
      <alignment horizontal="center" vertical="center" wrapText="1"/>
    </xf>
    <xf numFmtId="44" fontId="1" fillId="13" borderId="34" xfId="0" applyNumberFormat="1" applyFont="1" applyFill="1" applyBorder="1" applyAlignment="1">
      <alignment horizontal="center" vertical="center" wrapText="1"/>
    </xf>
    <xf numFmtId="44" fontId="1" fillId="13" borderId="35" xfId="0" applyNumberFormat="1" applyFont="1" applyFill="1" applyBorder="1" applyAlignment="1">
      <alignment horizontal="center" vertical="center" wrapText="1"/>
    </xf>
    <xf numFmtId="0" fontId="11" fillId="0" borderId="12" xfId="4" applyFont="1" applyBorder="1" applyAlignment="1">
      <alignment horizontal="center" vertical="center" wrapText="1"/>
    </xf>
    <xf numFmtId="0" fontId="11" fillId="0" borderId="0" xfId="4" applyFont="1" applyBorder="1" applyAlignment="1">
      <alignment horizontal="right" vertical="center" wrapText="1"/>
    </xf>
    <xf numFmtId="165" fontId="12" fillId="0" borderId="0" xfId="5" applyNumberFormat="1" applyFont="1" applyFill="1" applyBorder="1" applyAlignment="1">
      <alignment horizontal="center" vertical="center"/>
    </xf>
    <xf numFmtId="0" fontId="11" fillId="0" borderId="13" xfId="4" applyFont="1" applyBorder="1" applyAlignment="1">
      <alignment horizontal="center" vertical="center" wrapText="1"/>
    </xf>
    <xf numFmtId="44" fontId="11" fillId="0" borderId="12" xfId="5" applyFont="1" applyBorder="1" applyAlignment="1">
      <alignment horizontal="center" vertical="center" wrapText="1"/>
    </xf>
    <xf numFmtId="0" fontId="10" fillId="13" borderId="20" xfId="4" applyFill="1" applyBorder="1" applyAlignment="1">
      <alignment horizontal="center"/>
    </xf>
    <xf numFmtId="0" fontId="20" fillId="2" borderId="20" xfId="4" applyFont="1" applyFill="1" applyBorder="1" applyAlignment="1">
      <alignment horizontal="center"/>
    </xf>
    <xf numFmtId="12" fontId="0" fillId="0" borderId="0" xfId="5" applyNumberFormat="1" applyFont="1"/>
    <xf numFmtId="0" fontId="16" fillId="0" borderId="30" xfId="0" applyFont="1" applyBorder="1" applyAlignment="1">
      <alignment horizontal="center" vertical="center"/>
    </xf>
    <xf numFmtId="0" fontId="0" fillId="0" borderId="0" xfId="0" applyAlignment="1">
      <alignment horizontal="left"/>
    </xf>
    <xf numFmtId="0" fontId="0" fillId="0" borderId="0" xfId="0"/>
    <xf numFmtId="0" fontId="0" fillId="0" borderId="0" xfId="0" applyAlignment="1">
      <alignment horizontal="center"/>
    </xf>
    <xf numFmtId="0" fontId="0" fillId="0" borderId="0" xfId="0" applyAlignment="1">
      <alignment horizontal="right"/>
    </xf>
    <xf numFmtId="164" fontId="3" fillId="0" borderId="20" xfId="0" quotePrefix="1" applyNumberFormat="1" applyFont="1" applyFill="1" applyBorder="1" applyAlignment="1">
      <alignment horizontal="center" vertical="center" wrapText="1"/>
    </xf>
    <xf numFmtId="8" fontId="23" fillId="2" borderId="15" xfId="4" applyNumberFormat="1" applyFont="1" applyFill="1" applyBorder="1" applyAlignment="1">
      <alignment horizontal="center" vertical="center" wrapText="1"/>
    </xf>
    <xf numFmtId="0" fontId="11" fillId="0" borderId="12" xfId="4" applyFont="1" applyBorder="1" applyAlignment="1">
      <alignment horizontal="center" vertical="center" wrapText="1"/>
    </xf>
    <xf numFmtId="0" fontId="28" fillId="0" borderId="31" xfId="0" applyFont="1" applyBorder="1" applyAlignment="1">
      <alignment horizontal="center" vertical="center" wrapText="1"/>
    </xf>
    <xf numFmtId="0" fontId="0" fillId="0" borderId="0" xfId="0"/>
    <xf numFmtId="0" fontId="0" fillId="0" borderId="20" xfId="0" applyBorder="1"/>
    <xf numFmtId="44" fontId="0" fillId="0" borderId="20" xfId="6" applyFont="1" applyBorder="1" applyAlignment="1">
      <alignment horizontal="center"/>
    </xf>
    <xf numFmtId="0" fontId="15" fillId="0" borderId="20" xfId="0" applyFont="1" applyBorder="1" applyAlignment="1">
      <alignment horizontal="center" wrapText="1"/>
    </xf>
    <xf numFmtId="0" fontId="15" fillId="0" borderId="20" xfId="0" applyFont="1" applyBorder="1" applyAlignment="1">
      <alignment horizontal="center"/>
    </xf>
    <xf numFmtId="165" fontId="15" fillId="0" borderId="20" xfId="0" applyNumberFormat="1" applyFont="1" applyBorder="1"/>
    <xf numFmtId="44" fontId="0" fillId="0" borderId="0" xfId="0" applyNumberFormat="1"/>
    <xf numFmtId="44" fontId="15" fillId="0" borderId="0" xfId="0" applyNumberFormat="1" applyFont="1"/>
    <xf numFmtId="44" fontId="15" fillId="0" borderId="20" xfId="0" applyNumberFormat="1" applyFont="1" applyBorder="1"/>
    <xf numFmtId="0" fontId="45" fillId="0" borderId="20" xfId="0" applyFont="1" applyBorder="1" applyAlignment="1">
      <alignment horizontal="center" vertical="top" wrapText="1"/>
    </xf>
    <xf numFmtId="167" fontId="38" fillId="0" borderId="20" xfId="6" applyNumberFormat="1" applyFont="1" applyBorder="1" applyAlignment="1">
      <alignment horizontal="center"/>
    </xf>
    <xf numFmtId="167" fontId="38" fillId="0" borderId="20" xfId="0" applyNumberFormat="1" applyFont="1" applyBorder="1"/>
    <xf numFmtId="0" fontId="15" fillId="0" borderId="0" xfId="0" applyFont="1" applyBorder="1" applyAlignment="1">
      <alignment horizontal="right"/>
    </xf>
    <xf numFmtId="44" fontId="15" fillId="0" borderId="0" xfId="0" applyNumberFormat="1" applyFont="1" applyBorder="1"/>
    <xf numFmtId="167" fontId="38" fillId="0" borderId="0" xfId="0" applyNumberFormat="1" applyFont="1" applyBorder="1"/>
    <xf numFmtId="0" fontId="45" fillId="0" borderId="0" xfId="0" applyFont="1"/>
    <xf numFmtId="0" fontId="44" fillId="0" borderId="0" xfId="0" applyFont="1"/>
    <xf numFmtId="0" fontId="46" fillId="0" borderId="0" xfId="0" applyFont="1"/>
    <xf numFmtId="0" fontId="0" fillId="0" borderId="0" xfId="0" applyAlignment="1"/>
    <xf numFmtId="0" fontId="15" fillId="0" borderId="20" xfId="0" applyFont="1" applyBorder="1"/>
    <xf numFmtId="0" fontId="48" fillId="0" borderId="0" xfId="0" applyFont="1" applyAlignment="1"/>
    <xf numFmtId="166" fontId="12" fillId="0" borderId="15" xfId="0" applyNumberFormat="1" applyFont="1" applyBorder="1" applyAlignment="1">
      <alignment horizontal="center" vertical="center"/>
    </xf>
    <xf numFmtId="3" fontId="0" fillId="0" borderId="0" xfId="0" applyNumberFormat="1"/>
    <xf numFmtId="0" fontId="0" fillId="13" borderId="0" xfId="0" applyFill="1" applyAlignment="1">
      <alignment horizontal="left"/>
    </xf>
    <xf numFmtId="44" fontId="0" fillId="13" borderId="20" xfId="6" applyFont="1" applyFill="1" applyBorder="1" applyAlignment="1">
      <alignment horizontal="center"/>
    </xf>
    <xf numFmtId="167" fontId="38" fillId="13" borderId="20" xfId="6" applyNumberFormat="1" applyFont="1" applyFill="1" applyBorder="1" applyAlignment="1">
      <alignment horizontal="center"/>
    </xf>
    <xf numFmtId="0" fontId="11" fillId="0" borderId="15" xfId="0" applyFont="1" applyFill="1" applyBorder="1" applyAlignment="1">
      <alignment horizontal="center" vertical="center" wrapText="1"/>
    </xf>
    <xf numFmtId="0" fontId="51" fillId="0" borderId="16" xfId="0" applyFont="1" applyBorder="1" applyAlignment="1">
      <alignment horizontal="left" vertical="center" wrapText="1" indent="5"/>
    </xf>
    <xf numFmtId="3" fontId="0" fillId="13" borderId="20" xfId="8" applyNumberFormat="1" applyFont="1" applyFill="1" applyBorder="1" applyAlignment="1">
      <alignment horizontal="center"/>
    </xf>
    <xf numFmtId="0" fontId="0" fillId="13" borderId="20" xfId="0" applyFill="1" applyBorder="1" applyAlignment="1">
      <alignment horizontal="center"/>
    </xf>
    <xf numFmtId="0" fontId="15" fillId="13" borderId="20" xfId="0" applyFont="1" applyFill="1" applyBorder="1" applyAlignment="1">
      <alignment horizontal="center"/>
    </xf>
    <xf numFmtId="37" fontId="15" fillId="13" borderId="20" xfId="8" applyNumberFormat="1" applyFont="1" applyFill="1" applyBorder="1" applyAlignment="1">
      <alignment horizontal="center"/>
    </xf>
    <xf numFmtId="0" fontId="1" fillId="0" borderId="20" xfId="0" applyFont="1" applyFill="1" applyBorder="1" applyAlignment="1">
      <alignment horizontal="left" vertical="center"/>
    </xf>
    <xf numFmtId="44" fontId="1" fillId="0" borderId="20" xfId="0" applyNumberFormat="1" applyFont="1" applyFill="1" applyBorder="1" applyAlignment="1">
      <alignment horizontal="left" vertical="center"/>
    </xf>
    <xf numFmtId="0" fontId="52" fillId="13" borderId="34" xfId="0" applyFont="1" applyFill="1" applyBorder="1" applyAlignment="1">
      <alignment horizontal="center" vertical="center" wrapText="1"/>
    </xf>
    <xf numFmtId="44" fontId="52" fillId="13" borderId="34" xfId="6" applyFont="1" applyFill="1" applyBorder="1" applyAlignment="1">
      <alignment horizontal="center" vertical="center" wrapText="1"/>
    </xf>
    <xf numFmtId="44" fontId="53" fillId="0" borderId="20" xfId="6" applyFont="1" applyFill="1" applyBorder="1" applyAlignment="1">
      <alignment horizontal="center" vertical="center" wrapText="1"/>
    </xf>
    <xf numFmtId="44" fontId="52" fillId="13" borderId="51" xfId="0" applyNumberFormat="1" applyFont="1" applyFill="1" applyBorder="1" applyAlignment="1">
      <alignment horizontal="center" vertical="center" wrapText="1"/>
    </xf>
    <xf numFmtId="44" fontId="53" fillId="0" borderId="41" xfId="0" applyNumberFormat="1" applyFont="1" applyFill="1" applyBorder="1" applyAlignment="1">
      <alignment horizontal="center" vertical="center" wrapText="1"/>
    </xf>
    <xf numFmtId="44" fontId="1" fillId="0" borderId="20" xfId="0" applyNumberFormat="1" applyFont="1" applyFill="1" applyBorder="1" applyAlignment="1">
      <alignment vertical="center"/>
    </xf>
    <xf numFmtId="0" fontId="0" fillId="0" borderId="20" xfId="0" applyFill="1" applyBorder="1"/>
    <xf numFmtId="44" fontId="3" fillId="5" borderId="28" xfId="0" applyNumberFormat="1" applyFont="1" applyFill="1" applyBorder="1" applyAlignment="1">
      <alignment horizontal="center" vertical="center" wrapText="1"/>
    </xf>
    <xf numFmtId="0" fontId="1" fillId="14" borderId="20" xfId="0" applyFont="1" applyFill="1" applyBorder="1" applyAlignment="1">
      <alignment horizontal="left" vertical="center"/>
    </xf>
    <xf numFmtId="44" fontId="1" fillId="14" borderId="20" xfId="0" applyNumberFormat="1" applyFont="1" applyFill="1" applyBorder="1" applyAlignment="1">
      <alignment horizontal="left" vertical="center"/>
    </xf>
    <xf numFmtId="44" fontId="53" fillId="0" borderId="41" xfId="0" applyNumberFormat="1" applyFont="1" applyFill="1" applyBorder="1" applyAlignment="1">
      <alignment horizontal="center" vertical="center"/>
    </xf>
    <xf numFmtId="0" fontId="11" fillId="0" borderId="0" xfId="4" applyFont="1" applyAlignment="1">
      <alignment horizontal="left"/>
    </xf>
    <xf numFmtId="8" fontId="14" fillId="13" borderId="15" xfId="4" applyNumberFormat="1" applyFont="1" applyFill="1" applyBorder="1" applyAlignment="1">
      <alignment horizontal="center" vertical="center" wrapText="1"/>
    </xf>
    <xf numFmtId="8" fontId="14" fillId="2" borderId="15" xfId="4" applyNumberFormat="1" applyFont="1" applyFill="1" applyBorder="1" applyAlignment="1">
      <alignment horizontal="center" vertical="center" wrapText="1"/>
    </xf>
    <xf numFmtId="165" fontId="12" fillId="2" borderId="12" xfId="5" applyNumberFormat="1" applyFont="1" applyFill="1" applyBorder="1" applyAlignment="1">
      <alignment horizontal="center" vertical="center" wrapText="1"/>
    </xf>
    <xf numFmtId="165" fontId="14" fillId="2" borderId="15" xfId="5" applyNumberFormat="1" applyFont="1" applyFill="1" applyBorder="1" applyAlignment="1">
      <alignment horizontal="center" vertical="center" wrapText="1"/>
    </xf>
    <xf numFmtId="0" fontId="12" fillId="2" borderId="16" xfId="4" applyFont="1" applyFill="1" applyBorder="1" applyAlignment="1">
      <alignment horizontal="center" vertical="center" wrapText="1"/>
    </xf>
    <xf numFmtId="8" fontId="12" fillId="13" borderId="15" xfId="4" applyNumberFormat="1" applyFont="1" applyFill="1" applyBorder="1" applyAlignment="1">
      <alignment horizontal="center" vertical="center" wrapText="1"/>
    </xf>
    <xf numFmtId="165" fontId="12" fillId="2" borderId="15" xfId="4" applyNumberFormat="1" applyFont="1" applyFill="1" applyBorder="1" applyAlignment="1">
      <alignment horizontal="center" vertical="center"/>
    </xf>
    <xf numFmtId="44" fontId="0" fillId="0" borderId="0" xfId="6" applyFont="1" applyFill="1" applyBorder="1"/>
    <xf numFmtId="44" fontId="0" fillId="0" borderId="0" xfId="0" applyNumberFormat="1" applyFill="1" applyBorder="1"/>
    <xf numFmtId="0" fontId="55" fillId="0" borderId="23" xfId="0" applyFont="1" applyBorder="1" applyAlignment="1">
      <alignment horizontal="center" vertical="center" wrapText="1"/>
    </xf>
    <xf numFmtId="0" fontId="24" fillId="0" borderId="0" xfId="0" applyFont="1" applyBorder="1" applyAlignment="1">
      <alignment horizontal="center" shrinkToFit="1"/>
    </xf>
    <xf numFmtId="3" fontId="15" fillId="13" borderId="20" xfId="8" applyNumberFormat="1" applyFont="1" applyFill="1" applyBorder="1" applyAlignment="1">
      <alignment horizontal="center"/>
    </xf>
    <xf numFmtId="0" fontId="11" fillId="2" borderId="16" xfId="4" applyFont="1" applyFill="1" applyBorder="1" applyAlignment="1">
      <alignment horizontal="center" vertical="center" wrapText="1"/>
    </xf>
    <xf numFmtId="8" fontId="11" fillId="13" borderId="15" xfId="4" applyNumberFormat="1" applyFont="1" applyFill="1" applyBorder="1" applyAlignment="1">
      <alignment horizontal="center" vertical="center" wrapText="1"/>
    </xf>
    <xf numFmtId="165" fontId="11" fillId="2" borderId="15" xfId="4" applyNumberFormat="1" applyFont="1" applyFill="1" applyBorder="1" applyAlignment="1">
      <alignment horizontal="center" vertical="center"/>
    </xf>
    <xf numFmtId="0" fontId="43" fillId="0" borderId="0" xfId="4" applyFont="1"/>
    <xf numFmtId="44" fontId="15" fillId="0" borderId="0" xfId="5" applyFont="1"/>
    <xf numFmtId="0" fontId="11" fillId="0" borderId="16" xfId="0" applyFont="1" applyBorder="1" applyAlignment="1">
      <alignment horizontal="left" vertical="center" wrapText="1" indent="2"/>
    </xf>
    <xf numFmtId="166" fontId="11" fillId="0" borderId="15" xfId="0" applyNumberFormat="1" applyFont="1" applyBorder="1" applyAlignment="1">
      <alignment horizontal="center" vertical="center"/>
    </xf>
    <xf numFmtId="0" fontId="1" fillId="0" borderId="20" xfId="0" applyFont="1" applyFill="1" applyBorder="1" applyAlignment="1">
      <alignment horizontal="center" vertical="center" wrapText="1"/>
    </xf>
    <xf numFmtId="164" fontId="1" fillId="0" borderId="20" xfId="0" applyNumberFormat="1" applyFont="1" applyFill="1" applyBorder="1" applyAlignment="1">
      <alignment horizontal="center" vertical="center" wrapText="1"/>
    </xf>
    <xf numFmtId="44" fontId="52" fillId="0" borderId="20" xfId="6" applyFont="1" applyFill="1" applyBorder="1" applyAlignment="1">
      <alignment horizontal="center" vertical="center" wrapText="1"/>
    </xf>
    <xf numFmtId="0" fontId="57" fillId="0" borderId="20" xfId="0" applyFont="1" applyBorder="1" applyAlignment="1">
      <alignment horizontal="center" vertical="center"/>
    </xf>
    <xf numFmtId="167" fontId="15" fillId="0" borderId="0" xfId="0" applyNumberFormat="1" applyFont="1"/>
    <xf numFmtId="0" fontId="15" fillId="0" borderId="0" xfId="0" applyFont="1" applyAlignment="1">
      <alignment horizontal="right"/>
    </xf>
    <xf numFmtId="0" fontId="32" fillId="0" borderId="0" xfId="0" applyFont="1" applyAlignment="1">
      <alignment horizontal="left" vertical="center" indent="4"/>
    </xf>
    <xf numFmtId="0" fontId="27" fillId="0" borderId="28" xfId="0" applyFont="1" applyBorder="1" applyAlignment="1">
      <alignment horizontal="center" vertical="center" wrapText="1"/>
    </xf>
    <xf numFmtId="0" fontId="0" fillId="0" borderId="0" xfId="0" applyFill="1" applyBorder="1" applyAlignment="1">
      <alignment horizontal="center"/>
    </xf>
    <xf numFmtId="0" fontId="0" fillId="0" borderId="0" xfId="0" applyFill="1" applyAlignment="1">
      <alignment horizontal="center"/>
    </xf>
    <xf numFmtId="0" fontId="17" fillId="13" borderId="0" xfId="0" applyFont="1" applyFill="1" applyBorder="1"/>
    <xf numFmtId="0" fontId="22" fillId="13" borderId="0" xfId="0" applyFont="1" applyFill="1" applyBorder="1"/>
    <xf numFmtId="0" fontId="22" fillId="13" borderId="0" xfId="0" applyFont="1" applyFill="1" applyAlignment="1"/>
    <xf numFmtId="0" fontId="22" fillId="13" borderId="0" xfId="0" applyFont="1" applyFill="1"/>
    <xf numFmtId="0" fontId="6" fillId="14" borderId="38" xfId="0" applyFont="1" applyFill="1" applyBorder="1" applyAlignment="1">
      <alignment horizontal="left" vertical="center"/>
    </xf>
    <xf numFmtId="44" fontId="6" fillId="14" borderId="38" xfId="0" applyNumberFormat="1" applyFont="1" applyFill="1" applyBorder="1" applyAlignment="1">
      <alignment horizontal="left" vertical="center"/>
    </xf>
    <xf numFmtId="0" fontId="0" fillId="0" borderId="0" xfId="0"/>
    <xf numFmtId="0" fontId="28" fillId="0" borderId="28" xfId="0" applyFont="1" applyBorder="1" applyAlignment="1">
      <alignment horizontal="center" vertical="top" wrapText="1"/>
    </xf>
    <xf numFmtId="0" fontId="28" fillId="0" borderId="27" xfId="0" applyFont="1" applyBorder="1" applyAlignment="1">
      <alignment horizontal="center" vertical="top" wrapText="1"/>
    </xf>
    <xf numFmtId="0" fontId="24" fillId="13" borderId="9" xfId="0" applyFont="1" applyFill="1" applyBorder="1" applyAlignment="1">
      <alignment horizontal="left" shrinkToFit="1"/>
    </xf>
    <xf numFmtId="0" fontId="24" fillId="13" borderId="9" xfId="0" applyFont="1" applyFill="1" applyBorder="1" applyAlignment="1">
      <alignment horizontal="left" indent="1"/>
    </xf>
    <xf numFmtId="0" fontId="25" fillId="13" borderId="0" xfId="0" applyFont="1" applyFill="1" applyAlignment="1">
      <alignment horizontal="center" shrinkToFit="1"/>
    </xf>
    <xf numFmtId="0" fontId="19" fillId="0" borderId="0" xfId="0" applyFont="1" applyAlignment="1">
      <alignment horizontal="center"/>
    </xf>
    <xf numFmtId="14" fontId="16" fillId="13" borderId="0" xfId="0" applyNumberFormat="1" applyFont="1" applyFill="1" applyAlignment="1">
      <alignment horizontal="center"/>
    </xf>
    <xf numFmtId="0" fontId="16" fillId="13" borderId="0" xfId="0" applyFont="1" applyFill="1" applyAlignment="1">
      <alignment horizontal="center"/>
    </xf>
    <xf numFmtId="0" fontId="16" fillId="0" borderId="0" xfId="0" applyFont="1" applyBorder="1" applyAlignment="1">
      <alignment horizontal="center" vertical="center"/>
    </xf>
    <xf numFmtId="0" fontId="28" fillId="0" borderId="29" xfId="0" applyFont="1" applyBorder="1" applyAlignment="1">
      <alignment horizontal="center" vertical="center" wrapText="1"/>
    </xf>
    <xf numFmtId="0" fontId="28" fillId="0" borderId="26" xfId="0" applyFont="1" applyBorder="1" applyAlignment="1">
      <alignment horizontal="center" vertical="center" wrapText="1"/>
    </xf>
    <xf numFmtId="0" fontId="0" fillId="0" borderId="0" xfId="0" applyAlignment="1">
      <alignment horizontal="left"/>
    </xf>
    <xf numFmtId="0" fontId="0" fillId="0" borderId="0" xfId="0"/>
    <xf numFmtId="0" fontId="0" fillId="0" borderId="0" xfId="0"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0" fillId="0" borderId="0" xfId="0" applyAlignment="1">
      <alignment horizontal="center" vertical="center"/>
    </xf>
    <xf numFmtId="0" fontId="24" fillId="0" borderId="22" xfId="0" applyFont="1" applyBorder="1" applyAlignment="1">
      <alignment horizontal="center" shrinkToFit="1"/>
    </xf>
    <xf numFmtId="0" fontId="0" fillId="0" borderId="0" xfId="0" applyAlignment="1">
      <alignment horizontal="right"/>
    </xf>
    <xf numFmtId="0" fontId="0" fillId="0" borderId="0" xfId="0" applyAlignment="1">
      <alignment horizontal="left" vertical="center"/>
    </xf>
    <xf numFmtId="0" fontId="0" fillId="13" borderId="9" xfId="0" applyFill="1" applyBorder="1"/>
    <xf numFmtId="0" fontId="0" fillId="0" borderId="0" xfId="0" applyAlignment="1">
      <alignment horizontal="left" wrapText="1"/>
    </xf>
    <xf numFmtId="0" fontId="38" fillId="0" borderId="0" xfId="0" applyFont="1" applyAlignment="1">
      <alignment horizontal="left" vertical="top" wrapText="1"/>
    </xf>
    <xf numFmtId="0" fontId="39" fillId="0" borderId="0" xfId="0" applyFont="1" applyAlignment="1">
      <alignment horizontal="left" vertical="top" wrapText="1"/>
    </xf>
    <xf numFmtId="0" fontId="0" fillId="0" borderId="0" xfId="0" applyAlignment="1">
      <alignment horizontal="left" vertical="top"/>
    </xf>
    <xf numFmtId="0" fontId="45" fillId="0" borderId="0" xfId="0" applyFont="1" applyAlignment="1">
      <alignment horizontal="left" vertical="top" wrapText="1"/>
    </xf>
    <xf numFmtId="0" fontId="15" fillId="0" borderId="0" xfId="0" applyFont="1" applyAlignment="1">
      <alignment horizontal="left" vertical="top"/>
    </xf>
    <xf numFmtId="0" fontId="44" fillId="0" borderId="47" xfId="0" applyFont="1" applyBorder="1" applyAlignment="1">
      <alignment horizontal="center"/>
    </xf>
    <xf numFmtId="0" fontId="44" fillId="0" borderId="48" xfId="0" applyFont="1" applyBorder="1" applyAlignment="1">
      <alignment horizontal="center"/>
    </xf>
    <xf numFmtId="0" fontId="47" fillId="0" borderId="20" xfId="0" applyFont="1" applyBorder="1" applyAlignment="1">
      <alignment horizontal="right"/>
    </xf>
    <xf numFmtId="165" fontId="47" fillId="0" borderId="20" xfId="0" applyNumberFormat="1" applyFont="1" applyBorder="1"/>
    <xf numFmtId="0" fontId="44" fillId="0" borderId="20" xfId="0" applyFont="1" applyBorder="1" applyAlignment="1">
      <alignment horizontal="right"/>
    </xf>
    <xf numFmtId="165" fontId="44" fillId="0" borderId="20" xfId="0" applyNumberFormat="1" applyFont="1" applyBorder="1"/>
    <xf numFmtId="0" fontId="47" fillId="0" borderId="20" xfId="0" applyFont="1" applyFill="1" applyBorder="1" applyAlignment="1">
      <alignment horizontal="right"/>
    </xf>
    <xf numFmtId="165" fontId="47" fillId="0" borderId="20" xfId="0" applyNumberFormat="1" applyFont="1" applyFill="1" applyBorder="1"/>
    <xf numFmtId="0" fontId="15" fillId="0" borderId="20" xfId="0" applyFont="1" applyBorder="1" applyAlignment="1">
      <alignment horizontal="right"/>
    </xf>
    <xf numFmtId="0" fontId="45" fillId="0" borderId="41" xfId="0" applyFont="1" applyBorder="1" applyAlignment="1">
      <alignment horizontal="center" vertical="top" wrapText="1"/>
    </xf>
    <xf numFmtId="0" fontId="45" fillId="0" borderId="42" xfId="0" applyFont="1" applyBorder="1" applyAlignment="1">
      <alignment horizontal="center" vertical="top"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0" fillId="0" borderId="0" xfId="0" applyFont="1" applyAlignment="1">
      <alignment horizontal="left" vertical="top" wrapText="1"/>
    </xf>
    <xf numFmtId="0" fontId="0" fillId="0" borderId="20" xfId="0" applyBorder="1" applyAlignment="1">
      <alignment horizontal="left" vertical="center" wrapText="1" indent="1"/>
    </xf>
    <xf numFmtId="0" fontId="0" fillId="0" borderId="20" xfId="0" applyBorder="1" applyAlignment="1">
      <alignment horizontal="center" vertical="center" wrapText="1"/>
    </xf>
    <xf numFmtId="0" fontId="15" fillId="0" borderId="41" xfId="0" applyFont="1" applyBorder="1" applyAlignment="1">
      <alignment horizontal="center" wrapText="1"/>
    </xf>
    <xf numFmtId="0" fontId="15" fillId="0" borderId="42" xfId="0" applyFont="1" applyBorder="1" applyAlignment="1">
      <alignment horizontal="center" wrapText="1"/>
    </xf>
    <xf numFmtId="0" fontId="15" fillId="0" borderId="41" xfId="0" applyFont="1" applyBorder="1" applyAlignment="1">
      <alignment horizontal="center"/>
    </xf>
    <xf numFmtId="0" fontId="15" fillId="0" borderId="43" xfId="0" applyFont="1" applyBorder="1" applyAlignment="1">
      <alignment horizontal="center"/>
    </xf>
    <xf numFmtId="0" fontId="15" fillId="0" borderId="42" xfId="0" applyFont="1" applyBorder="1" applyAlignment="1">
      <alignment horizontal="center"/>
    </xf>
    <xf numFmtId="165" fontId="0" fillId="0" borderId="20" xfId="6" applyNumberFormat="1" applyFont="1" applyBorder="1" applyAlignment="1">
      <alignment horizontal="center" vertical="center"/>
    </xf>
    <xf numFmtId="0" fontId="0" fillId="0" borderId="20" xfId="0" applyBorder="1" applyAlignment="1">
      <alignment horizontal="center" vertical="center"/>
    </xf>
    <xf numFmtId="0" fontId="0" fillId="0" borderId="20" xfId="0" applyBorder="1"/>
    <xf numFmtId="0" fontId="44" fillId="0" borderId="20" xfId="0" applyFont="1" applyBorder="1" applyAlignment="1">
      <alignment horizontal="center" vertical="center" wrapText="1"/>
    </xf>
    <xf numFmtId="0" fontId="59" fillId="5" borderId="0" xfId="1" applyFont="1" applyFill="1" applyBorder="1" applyAlignment="1">
      <alignment horizontal="center" vertical="top" wrapText="1"/>
    </xf>
    <xf numFmtId="0" fontId="15" fillId="9" borderId="20" xfId="0" applyFont="1" applyFill="1" applyBorder="1" applyAlignment="1">
      <alignment horizontal="left"/>
    </xf>
    <xf numFmtId="0" fontId="17" fillId="3" borderId="20" xfId="0" applyFont="1" applyFill="1" applyBorder="1" applyAlignment="1">
      <alignment horizontal="center" vertical="center" wrapText="1"/>
    </xf>
    <xf numFmtId="0" fontId="17" fillId="10" borderId="20" xfId="0" applyFont="1" applyFill="1" applyBorder="1" applyAlignment="1">
      <alignment horizontal="center" vertical="center"/>
    </xf>
    <xf numFmtId="0" fontId="11" fillId="11" borderId="20" xfId="0" applyFont="1" applyFill="1" applyBorder="1" applyAlignment="1">
      <alignment horizontal="center" vertical="center"/>
    </xf>
    <xf numFmtId="0" fontId="19" fillId="0" borderId="20" xfId="0" applyFont="1" applyFill="1" applyBorder="1" applyAlignment="1">
      <alignment horizontal="left"/>
    </xf>
    <xf numFmtId="0" fontId="16" fillId="6" borderId="20" xfId="0" applyFont="1" applyFill="1" applyBorder="1" applyAlignment="1">
      <alignment horizontal="center" vertical="center" textRotation="90"/>
    </xf>
    <xf numFmtId="0" fontId="17" fillId="7" borderId="20" xfId="0" applyFont="1" applyFill="1" applyBorder="1" applyAlignment="1">
      <alignment horizontal="center" vertical="center"/>
    </xf>
    <xf numFmtId="0" fontId="17" fillId="2" borderId="20" xfId="0" applyFont="1" applyFill="1" applyBorder="1" applyAlignment="1">
      <alignment horizontal="center" vertical="center"/>
    </xf>
    <xf numFmtId="0" fontId="17" fillId="8" borderId="20" xfId="0" applyFont="1" applyFill="1" applyBorder="1" applyAlignment="1">
      <alignment horizontal="center" vertical="center"/>
    </xf>
    <xf numFmtId="164" fontId="3" fillId="0" borderId="20" xfId="0" quotePrefix="1" applyNumberFormat="1" applyFont="1" applyFill="1" applyBorder="1" applyAlignment="1">
      <alignment horizontal="center" vertical="center" wrapText="1"/>
    </xf>
    <xf numFmtId="44" fontId="3" fillId="14" borderId="52" xfId="0" applyNumberFormat="1" applyFont="1" applyFill="1" applyBorder="1" applyAlignment="1">
      <alignment horizontal="center" vertical="center" wrapText="1"/>
    </xf>
    <xf numFmtId="44" fontId="3" fillId="14" borderId="55" xfId="0" applyNumberFormat="1" applyFont="1" applyFill="1" applyBorder="1" applyAlignment="1">
      <alignment horizontal="center" vertical="center" wrapText="1"/>
    </xf>
    <xf numFmtId="44" fontId="3" fillId="14" borderId="56" xfId="0" applyNumberFormat="1" applyFont="1" applyFill="1" applyBorder="1" applyAlignment="1">
      <alignment horizontal="center" vertical="center" wrapText="1"/>
    </xf>
    <xf numFmtId="0" fontId="1" fillId="14" borderId="57" xfId="0" applyFont="1" applyFill="1" applyBorder="1" applyAlignment="1">
      <alignment horizontal="right" vertical="center" wrapText="1"/>
    </xf>
    <xf numFmtId="0" fontId="1" fillId="14" borderId="43" xfId="0" applyFont="1" applyFill="1" applyBorder="1" applyAlignment="1">
      <alignment horizontal="right" vertical="center" wrapText="1"/>
    </xf>
    <xf numFmtId="0" fontId="1" fillId="14" borderId="42" xfId="0" applyFont="1" applyFill="1" applyBorder="1" applyAlignment="1">
      <alignment horizontal="right" vertical="center" wrapText="1"/>
    </xf>
    <xf numFmtId="0" fontId="1" fillId="0" borderId="57" xfId="0" applyFont="1" applyFill="1" applyBorder="1" applyAlignment="1">
      <alignment horizontal="right" vertical="center" wrapText="1"/>
    </xf>
    <xf numFmtId="0" fontId="1" fillId="0" borderId="43" xfId="0" applyFont="1" applyFill="1" applyBorder="1" applyAlignment="1">
      <alignment horizontal="right" vertical="center" wrapText="1"/>
    </xf>
    <xf numFmtId="0" fontId="1" fillId="0" borderId="42" xfId="0" applyFont="1" applyFill="1" applyBorder="1" applyAlignment="1">
      <alignment horizontal="right" vertical="center" wrapText="1"/>
    </xf>
    <xf numFmtId="0" fontId="6" fillId="14" borderId="58" xfId="0" applyFont="1" applyFill="1" applyBorder="1" applyAlignment="1">
      <alignment horizontal="right" vertical="center" wrapText="1"/>
    </xf>
    <xf numFmtId="0" fontId="6" fillId="14" borderId="53" xfId="0" applyFont="1" applyFill="1" applyBorder="1" applyAlignment="1">
      <alignment horizontal="right" vertical="center" wrapText="1"/>
    </xf>
    <xf numFmtId="0" fontId="6" fillId="14" borderId="54" xfId="0" applyFont="1" applyFill="1" applyBorder="1" applyAlignment="1">
      <alignment horizontal="right" vertical="center" wrapText="1"/>
    </xf>
    <xf numFmtId="164" fontId="3" fillId="0" borderId="45" xfId="0" quotePrefix="1" applyNumberFormat="1" applyFont="1" applyFill="1" applyBorder="1" applyAlignment="1">
      <alignment horizontal="center" vertical="center" wrapText="1"/>
    </xf>
    <xf numFmtId="164" fontId="3" fillId="0" borderId="46" xfId="0" quotePrefix="1" applyNumberFormat="1" applyFont="1" applyFill="1" applyBorder="1" applyAlignment="1">
      <alignment horizontal="center" vertical="center" wrapText="1"/>
    </xf>
    <xf numFmtId="164" fontId="1" fillId="0" borderId="20" xfId="0" quotePrefix="1" applyNumberFormat="1" applyFont="1" applyFill="1" applyBorder="1" applyAlignment="1">
      <alignment horizontal="center" vertical="center" wrapText="1"/>
    </xf>
    <xf numFmtId="0" fontId="11" fillId="0" borderId="14" xfId="4" applyFont="1" applyBorder="1" applyAlignment="1">
      <alignment horizontal="center" vertical="center" wrapText="1"/>
    </xf>
    <xf numFmtId="0" fontId="11" fillId="0" borderId="16" xfId="4" applyFont="1" applyBorder="1" applyAlignment="1">
      <alignment horizontal="center" vertical="center" wrapText="1"/>
    </xf>
    <xf numFmtId="0" fontId="12" fillId="13" borderId="14" xfId="4" applyFont="1" applyFill="1" applyBorder="1" applyAlignment="1">
      <alignment horizontal="center" vertical="center" wrapText="1"/>
    </xf>
    <xf numFmtId="0" fontId="12" fillId="13" borderId="16" xfId="4" applyFont="1" applyFill="1" applyBorder="1" applyAlignment="1">
      <alignment horizontal="center" vertical="center" wrapText="1"/>
    </xf>
    <xf numFmtId="8" fontId="23" fillId="2" borderId="11" xfId="4" applyNumberFormat="1" applyFont="1" applyFill="1" applyBorder="1" applyAlignment="1">
      <alignment horizontal="center" vertical="center" wrapText="1"/>
    </xf>
    <xf numFmtId="8" fontId="23" fillId="2" borderId="12" xfId="4" applyNumberFormat="1" applyFont="1" applyFill="1" applyBorder="1" applyAlignment="1">
      <alignment horizontal="center" vertical="center" wrapText="1"/>
    </xf>
    <xf numFmtId="0" fontId="43" fillId="0" borderId="11" xfId="4" applyFont="1" applyBorder="1" applyAlignment="1">
      <alignment horizontal="center"/>
    </xf>
    <xf numFmtId="0" fontId="43" fillId="0" borderId="12" xfId="4" applyFont="1" applyBorder="1" applyAlignment="1">
      <alignment horizontal="center"/>
    </xf>
    <xf numFmtId="0" fontId="12" fillId="13" borderId="18" xfId="4" applyFont="1" applyFill="1" applyBorder="1" applyAlignment="1">
      <alignment horizontal="center" vertical="center" wrapText="1"/>
    </xf>
    <xf numFmtId="0" fontId="11" fillId="0" borderId="11" xfId="4" applyFont="1" applyBorder="1" applyAlignment="1">
      <alignment horizontal="right" vertical="center" wrapText="1"/>
    </xf>
    <xf numFmtId="0" fontId="11" fillId="0" borderId="12" xfId="4" applyFont="1" applyBorder="1" applyAlignment="1">
      <alignment horizontal="right" vertical="center" wrapText="1"/>
    </xf>
    <xf numFmtId="0" fontId="11" fillId="0" borderId="17" xfId="4" applyFont="1" applyBorder="1" applyAlignment="1">
      <alignment horizontal="right" vertical="center" wrapText="1"/>
    </xf>
    <xf numFmtId="0" fontId="11" fillId="0" borderId="14" xfId="4" applyFont="1" applyFill="1" applyBorder="1" applyAlignment="1">
      <alignment horizontal="center" vertical="center" wrapText="1"/>
    </xf>
    <xf numFmtId="0" fontId="11" fillId="0" borderId="18" xfId="4" applyFont="1" applyFill="1" applyBorder="1" applyAlignment="1">
      <alignment horizontal="center" vertical="center" wrapText="1"/>
    </xf>
    <xf numFmtId="0" fontId="11" fillId="0" borderId="16" xfId="4" applyFont="1" applyFill="1" applyBorder="1" applyAlignment="1">
      <alignment horizontal="center" vertical="center" wrapText="1"/>
    </xf>
    <xf numFmtId="8" fontId="23" fillId="2" borderId="19" xfId="4" applyNumberFormat="1" applyFont="1" applyFill="1" applyBorder="1" applyAlignment="1">
      <alignment horizontal="center" vertical="center" wrapText="1"/>
    </xf>
    <xf numFmtId="8" fontId="23" fillId="2" borderId="21" xfId="4" applyNumberFormat="1" applyFont="1" applyFill="1" applyBorder="1" applyAlignment="1">
      <alignment horizontal="center" vertical="center" wrapText="1"/>
    </xf>
    <xf numFmtId="8" fontId="23" fillId="2" borderId="22" xfId="4" applyNumberFormat="1" applyFont="1" applyFill="1" applyBorder="1" applyAlignment="1">
      <alignment horizontal="center" vertical="center" wrapText="1"/>
    </xf>
    <xf numFmtId="8" fontId="23" fillId="2" borderId="15" xfId="4" applyNumberFormat="1" applyFont="1" applyFill="1" applyBorder="1" applyAlignment="1">
      <alignment horizontal="center" vertical="center" wrapText="1"/>
    </xf>
    <xf numFmtId="0" fontId="11" fillId="0" borderId="11" xfId="4" applyFont="1" applyBorder="1" applyAlignment="1">
      <alignment horizontal="center" vertical="center" wrapText="1"/>
    </xf>
    <xf numFmtId="0" fontId="11" fillId="0" borderId="12" xfId="4" applyFont="1" applyBorder="1" applyAlignment="1">
      <alignment horizontal="center" vertical="center" wrapText="1"/>
    </xf>
    <xf numFmtId="0" fontId="22" fillId="13" borderId="11" xfId="4" applyFont="1" applyFill="1" applyBorder="1" applyAlignment="1">
      <alignment horizontal="center" vertical="center" wrapText="1"/>
    </xf>
    <xf numFmtId="0" fontId="22" fillId="13" borderId="12" xfId="4" applyFont="1" applyFill="1" applyBorder="1" applyAlignment="1">
      <alignment horizontal="center" vertical="center" wrapText="1"/>
    </xf>
    <xf numFmtId="0" fontId="12" fillId="0" borderId="19" xfId="4" applyFont="1" applyBorder="1" applyAlignment="1">
      <alignment horizontal="center" vertical="center" wrapText="1"/>
    </xf>
    <xf numFmtId="0" fontId="12" fillId="0" borderId="0" xfId="4" applyFont="1" applyBorder="1" applyAlignment="1">
      <alignment horizontal="center" vertical="center" wrapText="1"/>
    </xf>
    <xf numFmtId="0" fontId="14" fillId="0" borderId="11" xfId="4" applyFont="1" applyBorder="1" applyAlignment="1">
      <alignment horizontal="right" vertical="center" wrapText="1"/>
    </xf>
    <xf numFmtId="0" fontId="14" fillId="0" borderId="17" xfId="4" applyFont="1" applyBorder="1" applyAlignment="1">
      <alignment horizontal="right" vertical="center" wrapText="1"/>
    </xf>
    <xf numFmtId="0" fontId="14" fillId="0" borderId="12" xfId="4" applyFont="1" applyBorder="1" applyAlignment="1">
      <alignment horizontal="right" vertical="center" wrapText="1"/>
    </xf>
    <xf numFmtId="0" fontId="11" fillId="0" borderId="17" xfId="4" applyFont="1" applyBorder="1" applyAlignment="1">
      <alignment horizontal="center" vertical="center" wrapText="1"/>
    </xf>
    <xf numFmtId="0" fontId="15" fillId="0" borderId="20" xfId="0" applyFont="1" applyBorder="1" applyAlignment="1">
      <alignment horizontal="center"/>
    </xf>
    <xf numFmtId="0" fontId="15" fillId="0" borderId="41" xfId="0" applyFont="1" applyFill="1" applyBorder="1" applyAlignment="1">
      <alignment horizontal="right"/>
    </xf>
    <xf numFmtId="0" fontId="15" fillId="0" borderId="43" xfId="0" applyFont="1" applyFill="1" applyBorder="1" applyAlignment="1">
      <alignment horizontal="right"/>
    </xf>
    <xf numFmtId="0" fontId="15" fillId="0" borderId="42" xfId="0" applyFont="1" applyFill="1" applyBorder="1" applyAlignment="1">
      <alignment horizontal="right"/>
    </xf>
    <xf numFmtId="0" fontId="0" fillId="13" borderId="20" xfId="0" applyFill="1" applyBorder="1"/>
    <xf numFmtId="0" fontId="15" fillId="13" borderId="20" xfId="0" applyFont="1" applyFill="1" applyBorder="1"/>
    <xf numFmtId="0" fontId="12" fillId="13" borderId="14" xfId="0" applyFont="1" applyFill="1" applyBorder="1" applyAlignment="1">
      <alignment horizontal="center" vertical="center" wrapText="1"/>
    </xf>
    <xf numFmtId="0" fontId="12" fillId="13" borderId="18" xfId="0" applyFont="1" applyFill="1" applyBorder="1" applyAlignment="1">
      <alignment horizontal="center" vertical="center" wrapText="1"/>
    </xf>
    <xf numFmtId="0" fontId="12" fillId="13" borderId="16"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49" fillId="0" borderId="0" xfId="9" applyBorder="1" applyAlignment="1">
      <alignment horizontal="center" vertical="center"/>
    </xf>
    <xf numFmtId="0" fontId="0" fillId="0" borderId="44" xfId="0" applyBorder="1" applyAlignment="1">
      <alignment horizontal="center" vertical="center" wrapText="1"/>
    </xf>
    <xf numFmtId="0" fontId="0" fillId="0" borderId="44" xfId="0" applyBorder="1" applyAlignment="1">
      <alignment horizontal="center" vertical="center"/>
    </xf>
    <xf numFmtId="0" fontId="49" fillId="0" borderId="44" xfId="9" applyBorder="1" applyAlignment="1">
      <alignment horizontal="center" vertical="center"/>
    </xf>
    <xf numFmtId="0" fontId="15" fillId="0" borderId="9" xfId="0" applyFont="1" applyBorder="1" applyAlignment="1">
      <alignment horizontal="center"/>
    </xf>
    <xf numFmtId="0" fontId="49" fillId="0" borderId="20" xfId="9" applyBorder="1" applyAlignment="1">
      <alignment horizontal="center" vertical="center"/>
    </xf>
    <xf numFmtId="0" fontId="49" fillId="0" borderId="20" xfId="9"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9" xfId="0" applyBorder="1" applyAlignment="1">
      <alignment horizontal="center" vertical="center" wrapText="1"/>
    </xf>
    <xf numFmtId="0" fontId="0" fillId="0" borderId="40" xfId="0" applyBorder="1" applyAlignment="1">
      <alignment horizontal="center" vertical="center" wrapText="1"/>
    </xf>
    <xf numFmtId="0" fontId="15" fillId="13" borderId="0" xfId="0" applyFont="1" applyFill="1"/>
    <xf numFmtId="0" fontId="44" fillId="13" borderId="20" xfId="0" applyFont="1" applyFill="1" applyBorder="1" applyAlignment="1">
      <alignment horizontal="center" vertical="center" wrapText="1"/>
    </xf>
    <xf numFmtId="0" fontId="0" fillId="0" borderId="20" xfId="0" applyFill="1" applyBorder="1"/>
  </cellXfs>
  <cellStyles count="10">
    <cellStyle name="Comma" xfId="8" builtinId="3"/>
    <cellStyle name="Currency" xfId="6" builtinId="4"/>
    <cellStyle name="Currency 2" xfId="5" xr:uid="{50B16756-1C09-4F17-BE74-3E2FF45AD7E9}"/>
    <cellStyle name="Hyperlink" xfId="9" builtinId="8"/>
    <cellStyle name="Normal" xfId="0" builtinId="0"/>
    <cellStyle name="Normal 15" xfId="7" xr:uid="{32C8952F-95FD-417F-9C67-145252FFFF60}"/>
    <cellStyle name="Normal 2" xfId="1" xr:uid="{DC59305A-7B72-4CDE-822A-18F6CAF12C0A}"/>
    <cellStyle name="Normal 2 2" xfId="2" xr:uid="{F91732B2-DFCB-425D-AD26-BD73F3AF6014}"/>
    <cellStyle name="Normal 3" xfId="4" xr:uid="{68E66DED-ABDE-46A1-B058-4DEB03B0B52B}"/>
    <cellStyle name="Normal 6" xfId="3" xr:uid="{529EFF10-DE79-424D-8608-3C3EDABEC924}"/>
  </cellStyles>
  <dxfs count="28">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alignment horizontal="center" vertical="center"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Arial"/>
        <family val="2"/>
        <scheme val="none"/>
      </font>
    </dxf>
  </dxfs>
  <tableStyles count="0" defaultTableStyle="TableStyleMedium2" defaultPivotStyle="PivotStyleLight16"/>
  <colors>
    <mruColors>
      <color rgb="FFEAF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85727</xdr:colOff>
      <xdr:row>4</xdr:row>
      <xdr:rowOff>38099</xdr:rowOff>
    </xdr:from>
    <xdr:to>
      <xdr:col>10</xdr:col>
      <xdr:colOff>581025</xdr:colOff>
      <xdr:row>30</xdr:row>
      <xdr:rowOff>9525</xdr:rowOff>
    </xdr:to>
    <xdr:pic>
      <xdr:nvPicPr>
        <xdr:cNvPr id="2" name="Picture 1">
          <a:extLst>
            <a:ext uri="{FF2B5EF4-FFF2-40B4-BE49-F238E27FC236}">
              <a16:creationId xmlns:a16="http://schemas.microsoft.com/office/drawing/2014/main" id="{00000000-0008-0000-02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73" t="2672" r="1729" b="2074"/>
        <a:stretch/>
      </xdr:blipFill>
      <xdr:spPr bwMode="auto">
        <a:xfrm>
          <a:off x="85727" y="361949"/>
          <a:ext cx="6524623" cy="4181476"/>
        </a:xfrm>
        <a:prstGeom prst="rect">
          <a:avLst/>
        </a:prstGeom>
        <a:ln>
          <a:noFill/>
        </a:ln>
        <a:extLst>
          <a:ext uri="{53640926-AAD7-44D8-BBD7-CCE9431645EC}">
            <a14:shadowObscured xmlns:a14="http://schemas.microsoft.com/office/drawing/2010/main"/>
          </a:ext>
        </a:extLst>
      </xdr:spPr>
    </xdr:pic>
    <xdr:clientData/>
  </xdr:twoCellAnchor>
  <mc:AlternateContent xmlns:mc="http://schemas.openxmlformats.org/markup-compatibility/2006">
    <mc:Choice xmlns:a14="http://schemas.microsoft.com/office/drawing/2010/main" Requires="a14">
      <xdr:twoCellAnchor editAs="oneCell">
        <xdr:from>
          <xdr:col>1</xdr:col>
          <xdr:colOff>447675</xdr:colOff>
          <xdr:row>38</xdr:row>
          <xdr:rowOff>133350</xdr:rowOff>
        </xdr:from>
        <xdr:to>
          <xdr:col>3</xdr:col>
          <xdr:colOff>219075</xdr:colOff>
          <xdr:row>40</xdr:row>
          <xdr:rowOff>28575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Zero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38</xdr:row>
          <xdr:rowOff>133350</xdr:rowOff>
        </xdr:from>
        <xdr:to>
          <xdr:col>5</xdr:col>
          <xdr:colOff>85725</xdr:colOff>
          <xdr:row>40</xdr:row>
          <xdr:rowOff>28575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One Year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38</xdr:row>
          <xdr:rowOff>142875</xdr:rowOff>
        </xdr:from>
        <xdr:to>
          <xdr:col>7</xdr:col>
          <xdr:colOff>209550</xdr:colOff>
          <xdr:row>40</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Two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38</xdr:row>
          <xdr:rowOff>142875</xdr:rowOff>
        </xdr:from>
        <xdr:to>
          <xdr:col>8</xdr:col>
          <xdr:colOff>628650</xdr:colOff>
          <xdr:row>40</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Three Years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38</xdr:row>
          <xdr:rowOff>133350</xdr:rowOff>
        </xdr:from>
        <xdr:to>
          <xdr:col>10</xdr:col>
          <xdr:colOff>438150</xdr:colOff>
          <xdr:row>40</xdr:row>
          <xdr:rowOff>28575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142875</xdr:rowOff>
        </xdr:from>
        <xdr:to>
          <xdr:col>6</xdr:col>
          <xdr:colOff>19050</xdr:colOff>
          <xdr:row>34</xdr:row>
          <xdr:rowOff>28575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Master Plan of Arterial Highways Corridor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142875</xdr:rowOff>
        </xdr:from>
        <xdr:to>
          <xdr:col>5</xdr:col>
          <xdr:colOff>457200</xdr:colOff>
          <xdr:row>35</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Signal Synchronization Network Corridor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0</xdr:rowOff>
    </xdr:from>
    <xdr:to>
      <xdr:col>0</xdr:col>
      <xdr:colOff>6436179</xdr:colOff>
      <xdr:row>26</xdr:row>
      <xdr:rowOff>95250</xdr:rowOff>
    </xdr:to>
    <xdr:sp macro="" textlink="">
      <xdr:nvSpPr>
        <xdr:cNvPr id="2" name="Text Box 2">
          <a:extLst>
            <a:ext uri="{FF2B5EF4-FFF2-40B4-BE49-F238E27FC236}">
              <a16:creationId xmlns:a16="http://schemas.microsoft.com/office/drawing/2014/main" id="{00000000-0008-0000-0400-000002000000}"/>
            </a:ext>
          </a:extLst>
        </xdr:cNvPr>
        <xdr:cNvSpPr txBox="1">
          <a:spLocks noChangeArrowheads="1"/>
        </xdr:cNvSpPr>
      </xdr:nvSpPr>
      <xdr:spPr bwMode="auto">
        <a:xfrm>
          <a:off x="0" y="1442357"/>
          <a:ext cx="6436179" cy="4993822"/>
        </a:xfrm>
        <a:prstGeom prst="rect">
          <a:avLst/>
        </a:prstGeom>
        <a:noFill/>
        <a:ln w="9525">
          <a:solidFill>
            <a:srgbClr val="FFFFFF"/>
          </a:solidFill>
          <a:miter lim="800000"/>
          <a:headEnd/>
          <a:tailEnd/>
        </a:ln>
      </xdr:spPr>
      <xdr:txBody>
        <a:bodyPr rot="0" vert="horz" wrap="square" lIns="91440" tIns="45720" rIns="91440" bIns="45720" anchor="t" anchorCtr="0" upright="1">
          <a:noAutofit/>
        </a:bodyPr>
        <a:lstStyle/>
        <a:p>
          <a:pPr marL="0" marR="0" algn="ctr">
            <a:spcBef>
              <a:spcPts val="0"/>
            </a:spcBef>
            <a:spcAft>
              <a:spcPts val="0"/>
            </a:spcAft>
          </a:pPr>
          <a:r>
            <a:rPr lang="en-US" sz="6600" b="1">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"Sample </a:t>
          </a:r>
        </a:p>
        <a:p>
          <a:pPr marL="0" marR="0" algn="ctr">
            <a:spcBef>
              <a:spcPts val="0"/>
            </a:spcBef>
            <a:spcAft>
              <a:spcPts val="0"/>
            </a:spcAft>
          </a:pPr>
          <a:r>
            <a:rPr lang="en-US" sz="6600" b="1">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Resolution" </a:t>
          </a:r>
        </a:p>
        <a:p>
          <a:pPr marL="0" marR="0" algn="ctr">
            <a:spcBef>
              <a:spcPts val="0"/>
            </a:spcBef>
            <a:spcAft>
              <a:spcPts val="0"/>
            </a:spcAft>
          </a:pPr>
          <a:r>
            <a:rPr lang="en-US" sz="6600">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Exhibit 8-2 </a:t>
          </a:r>
        </a:p>
        <a:p>
          <a:pPr marL="0" marR="0" algn="ctr">
            <a:spcBef>
              <a:spcPts val="0"/>
            </a:spcBef>
            <a:spcAft>
              <a:spcPts val="0"/>
            </a:spcAft>
          </a:pPr>
          <a:r>
            <a:rPr lang="en-US" sz="6600" b="1">
              <a:solidFill>
                <a:srgbClr val="FF0000"/>
              </a:solidFill>
              <a:effectLst/>
              <a:latin typeface="Tahoma" panose="020B0604030504040204" pitchFamily="34" charset="0"/>
              <a:ea typeface="Times New Roman" panose="02020603050405020304" pitchFamily="18" charset="0"/>
              <a:cs typeface="Times New Roman" panose="02020603050405020304" pitchFamily="18" charset="0"/>
            </a:rPr>
            <a:t>Form</a:t>
          </a:r>
          <a:endParaRPr lang="en-US" sz="4400">
            <a:effectLst/>
            <a:latin typeface="Arial" panose="020B0604020202020204" pitchFamily="34"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2400">
              <a:effectLst/>
              <a:latin typeface="Arial" panose="020B0604020202020204" pitchFamily="34" charset="0"/>
              <a:ea typeface="Times New Roman" panose="02020603050405020304" pitchFamily="18" charset="0"/>
              <a:cs typeface="Times New Roman" panose="02020603050405020304" pitchFamily="18" charset="0"/>
            </a:rPr>
            <a:t> </a:t>
          </a:r>
          <a:endParaRPr lang="en-US" sz="1200">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D8C2E8C-C704-49B8-9A21-BE73834AF0B9}" name="Table3" displayName="Table3" ref="A6:AA100" totalsRowShown="0" dataDxfId="27">
  <autoFilter ref="A6:AA100" xr:uid="{FCEE813C-A9F9-439F-9911-C84C2419F651}"/>
  <tableColumns count="27">
    <tableColumn id="1" xr3:uid="{52F61A2A-A5B9-4130-AD25-BAF01161D34C}" name="Column1" dataDxfId="26"/>
    <tableColumn id="3" xr3:uid="{742CF121-7F83-4A8C-AC6C-8ABB2ABCE97E}" name="Column3" dataDxfId="25"/>
    <tableColumn id="4" xr3:uid="{E895107B-4FAD-4C9E-8DEC-038B07AF959D}" name="Column4" dataDxfId="24"/>
    <tableColumn id="5" xr3:uid="{AC14089B-A967-492D-A903-078BA756DBB7}" name="Column5" dataDxfId="23"/>
    <tableColumn id="6" xr3:uid="{8029E500-2F8B-4468-B82D-3BB98B95D693}" name="Column6" dataDxfId="22"/>
    <tableColumn id="27" xr3:uid="{DBC82FD0-9F48-4C51-AB82-2F4E92B9394A}" name="Column62" dataDxfId="21"/>
    <tableColumn id="29" xr3:uid="{E0D5C5FE-7306-4D42-97F1-8B81B3D13156}" name="Column622" dataDxfId="20"/>
    <tableColumn id="36" xr3:uid="{2AC29C63-5261-44AD-B54A-7513B3B20944}" name="Column623" dataDxfId="19"/>
    <tableColumn id="28" xr3:uid="{F7E73CCD-8BD6-4299-A563-6E9CEFA84946}" name="Column63" dataDxfId="18"/>
    <tableColumn id="30" xr3:uid="{834EA907-784A-4D1E-BF30-6CB0FF672BC1}" name="Column64" dataDxfId="17"/>
    <tableColumn id="35" xr3:uid="{5FEB9F08-31F8-421F-9822-BEEA7298DA82}" name="Column642" dataDxfId="16"/>
    <tableColumn id="10" xr3:uid="{3B58DAAA-C225-41CD-BABE-30C297C85C8A}" name="Column10" dataDxfId="15"/>
    <tableColumn id="13" xr3:uid="{B471F5F5-4813-410B-864E-62493FB1D542}" name="Column13" dataDxfId="14"/>
    <tableColumn id="14" xr3:uid="{37D5664B-C392-4D9E-9106-142EDADA8C68}" name="Column14" dataDxfId="13"/>
    <tableColumn id="15" xr3:uid="{30B1D437-9E27-4E90-AACE-1047576F7D5D}" name="Column15" dataDxfId="12"/>
    <tableColumn id="16" xr3:uid="{DF94529B-32CB-4886-B016-885AE3A2A184}" name="Column16" dataDxfId="11"/>
    <tableColumn id="19" xr3:uid="{3B523AC5-E9A4-4F15-9D8D-F264AA4458B1}" name="Column19" dataDxfId="10"/>
    <tableColumn id="20" xr3:uid="{9C781F20-86EE-4E23-9BCF-3FE3AB52B0F0}" name="Column20" dataDxfId="9"/>
    <tableColumn id="21" xr3:uid="{FFB0D1F7-BDC4-4374-A395-F3BCCD3850BF}" name="Column21" dataDxfId="8"/>
    <tableColumn id="22" xr3:uid="{8FDA6821-1CF7-4EF3-8062-24C993D66FFE}" name="Column22" dataDxfId="7"/>
    <tableColumn id="23" xr3:uid="{F6DE6894-8154-421D-9897-0E1A544510D4}" name="Column23" dataDxfId="6"/>
    <tableColumn id="32" xr3:uid="{887448A9-CD63-43BD-B72A-DC969F2222F8}" name="Column232" dataDxfId="5"/>
    <tableColumn id="33" xr3:uid="{ABD351B2-1C2C-43F5-A621-4AAD9DB3BD80}" name="Column233" dataDxfId="4"/>
    <tableColumn id="34" xr3:uid="{AC1B3FF7-795C-40E0-A29D-B0E32A68FF75}" name="Column234" dataDxfId="3"/>
    <tableColumn id="24" xr3:uid="{E3774CFF-04E6-4967-8506-0424461DEF8D}" name="Column24" dataDxfId="2"/>
    <tableColumn id="25" xr3:uid="{E9DE1585-0F8C-4710-A8C0-241E5374B91F}" name="Column25" dataDxfId="1"/>
    <tableColumn id="26" xr3:uid="{A28613D3-507D-49F1-B10C-A34DFF499228}" name="Column26"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hyperlink" Target="mailto:pnitollama@cityofmissionviejo.org" TargetMode="External"/><Relationship Id="rId2" Type="http://schemas.openxmlformats.org/officeDocument/2006/relationships/hyperlink" Target="mailto:drogers@lakeforestca.gov" TargetMode="External"/><Relationship Id="rId1" Type="http://schemas.openxmlformats.org/officeDocument/2006/relationships/hyperlink" Target="mailto:wei.zhu@ocpw.ocgov.com" TargetMode="External"/><Relationship Id="rId4"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7A797-774F-42F4-AC73-1A6BC2D4FC1D}">
  <dimension ref="A1:J42"/>
  <sheetViews>
    <sheetView tabSelected="1" view="pageLayout" zoomScaleNormal="100" workbookViewId="0">
      <selection sqref="A1:J1"/>
    </sheetView>
  </sheetViews>
  <sheetFormatPr defaultRowHeight="12.75" x14ac:dyDescent="0.2"/>
  <sheetData>
    <row r="1" spans="1:10" ht="18" x14ac:dyDescent="0.25">
      <c r="A1" s="230" t="s">
        <v>99</v>
      </c>
      <c r="B1" s="230"/>
      <c r="C1" s="230"/>
      <c r="D1" s="230"/>
      <c r="E1" s="230"/>
      <c r="F1" s="230"/>
      <c r="G1" s="230"/>
      <c r="H1" s="230"/>
      <c r="I1" s="230"/>
      <c r="J1" s="230"/>
    </row>
    <row r="2" spans="1:10" ht="18" x14ac:dyDescent="0.25">
      <c r="E2" s="47"/>
    </row>
    <row r="3" spans="1:10" ht="18" x14ac:dyDescent="0.25">
      <c r="A3" s="230" t="s">
        <v>100</v>
      </c>
      <c r="B3" s="230"/>
      <c r="C3" s="230"/>
      <c r="D3" s="230"/>
      <c r="E3" s="230"/>
      <c r="F3" s="230"/>
      <c r="G3" s="230"/>
      <c r="H3" s="230"/>
      <c r="I3" s="230"/>
      <c r="J3" s="230"/>
    </row>
    <row r="4" spans="1:10" ht="18" x14ac:dyDescent="0.25">
      <c r="E4" s="47"/>
    </row>
    <row r="5" spans="1:10" ht="18" x14ac:dyDescent="0.25">
      <c r="A5" s="230" t="s">
        <v>101</v>
      </c>
      <c r="B5" s="230"/>
      <c r="C5" s="230"/>
      <c r="D5" s="230"/>
      <c r="E5" s="230"/>
      <c r="F5" s="230"/>
      <c r="G5" s="230"/>
      <c r="H5" s="230"/>
      <c r="I5" s="230"/>
      <c r="J5" s="230"/>
    </row>
    <row r="6" spans="1:10" ht="18" x14ac:dyDescent="0.25">
      <c r="E6" s="47"/>
    </row>
    <row r="7" spans="1:10" ht="18" x14ac:dyDescent="0.25">
      <c r="A7" s="230" t="s">
        <v>443</v>
      </c>
      <c r="B7" s="230"/>
      <c r="C7" s="230"/>
      <c r="D7" s="230"/>
      <c r="E7" s="230"/>
      <c r="F7" s="230"/>
      <c r="G7" s="230"/>
      <c r="H7" s="230"/>
      <c r="I7" s="230"/>
      <c r="J7" s="230"/>
    </row>
    <row r="13" spans="1:10" ht="90.75" x14ac:dyDescent="1.2">
      <c r="A13" s="229" t="s">
        <v>105</v>
      </c>
      <c r="B13" s="229"/>
      <c r="C13" s="229"/>
      <c r="D13" s="229"/>
      <c r="E13" s="229"/>
      <c r="F13" s="229"/>
      <c r="G13" s="229"/>
      <c r="H13" s="229"/>
      <c r="I13" s="229"/>
      <c r="J13" s="229"/>
    </row>
    <row r="23" spans="1:10" ht="15.75" x14ac:dyDescent="0.25">
      <c r="A23" s="231">
        <v>43391</v>
      </c>
      <c r="B23" s="232"/>
      <c r="C23" s="232"/>
      <c r="D23" s="232"/>
      <c r="E23" s="232"/>
      <c r="F23" s="232"/>
      <c r="G23" s="232"/>
      <c r="H23" s="232"/>
      <c r="I23" s="232"/>
      <c r="J23" s="232"/>
    </row>
    <row r="36" spans="4:10" ht="15.75" x14ac:dyDescent="0.25">
      <c r="D36" s="48" t="s">
        <v>184</v>
      </c>
      <c r="E36" s="49" t="s">
        <v>106</v>
      </c>
      <c r="F36" s="227" t="s">
        <v>107</v>
      </c>
      <c r="G36" s="227"/>
      <c r="H36" s="227"/>
      <c r="I36" s="227"/>
      <c r="J36" s="227"/>
    </row>
    <row r="37" spans="4:10" ht="15.75" x14ac:dyDescent="0.25">
      <c r="D37" s="48"/>
      <c r="E37" s="46"/>
      <c r="F37" s="46"/>
      <c r="G37" s="46"/>
      <c r="H37" s="46"/>
      <c r="I37" s="46"/>
      <c r="J37" s="46"/>
    </row>
    <row r="38" spans="4:10" ht="15.75" x14ac:dyDescent="0.25">
      <c r="D38" s="48" t="s">
        <v>102</v>
      </c>
      <c r="E38" s="228" t="s">
        <v>108</v>
      </c>
      <c r="F38" s="228"/>
      <c r="G38" s="228"/>
      <c r="H38" s="228"/>
      <c r="I38" s="228"/>
      <c r="J38" s="228"/>
    </row>
    <row r="39" spans="4:10" ht="15.75" x14ac:dyDescent="0.25">
      <c r="D39" s="48"/>
      <c r="E39" s="46"/>
      <c r="F39" s="46"/>
      <c r="G39" s="46"/>
      <c r="H39" s="46"/>
      <c r="I39" s="46"/>
      <c r="J39" s="46"/>
    </row>
    <row r="40" spans="4:10" ht="15.75" x14ac:dyDescent="0.25">
      <c r="D40" s="48" t="s">
        <v>103</v>
      </c>
      <c r="E40" s="228" t="s">
        <v>110</v>
      </c>
      <c r="F40" s="228"/>
      <c r="G40" s="228"/>
      <c r="H40" s="228"/>
      <c r="I40" s="228"/>
      <c r="J40" s="228"/>
    </row>
    <row r="41" spans="4:10" ht="15.75" x14ac:dyDescent="0.25">
      <c r="D41" s="48"/>
      <c r="E41" s="46"/>
      <c r="F41" s="46"/>
      <c r="G41" s="46"/>
      <c r="H41" s="46"/>
      <c r="I41" s="46"/>
      <c r="J41" s="46"/>
    </row>
    <row r="42" spans="4:10" ht="15.75" x14ac:dyDescent="0.25">
      <c r="D42" s="48" t="s">
        <v>104</v>
      </c>
      <c r="E42" s="228" t="s">
        <v>109</v>
      </c>
      <c r="F42" s="228"/>
      <c r="G42" s="228"/>
      <c r="H42" s="228"/>
      <c r="I42" s="228"/>
      <c r="J42" s="228"/>
    </row>
  </sheetData>
  <mergeCells count="10">
    <mergeCell ref="A1:J1"/>
    <mergeCell ref="A3:J3"/>
    <mergeCell ref="A5:J5"/>
    <mergeCell ref="A7:J7"/>
    <mergeCell ref="A23:J23"/>
    <mergeCell ref="F36:J36"/>
    <mergeCell ref="E38:J38"/>
    <mergeCell ref="E40:J40"/>
    <mergeCell ref="E42:J42"/>
    <mergeCell ref="A13:J13"/>
  </mergeCells>
  <pageMargins left="0.7" right="0.7" top="0.75" bottom="0.75" header="0.3" footer="0.3"/>
  <pageSetup orientation="portrait" draft="1"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8CFC9-2D40-46FB-A022-E3F70A28D32C}">
  <sheetPr>
    <tabColor rgb="FF00B050"/>
    <pageSetUpPr fitToPage="1"/>
  </sheetPr>
  <dimension ref="A1:AE79"/>
  <sheetViews>
    <sheetView view="pageLayout" topLeftCell="A46" zoomScale="70" zoomScaleNormal="100" zoomScaleSheetLayoutView="100" zoomScalePageLayoutView="70" workbookViewId="0">
      <selection activeCell="B4" sqref="B4:B6"/>
    </sheetView>
  </sheetViews>
  <sheetFormatPr defaultRowHeight="12.75" x14ac:dyDescent="0.2"/>
  <cols>
    <col min="1" max="1" width="6" style="35" customWidth="1"/>
    <col min="2" max="2" width="25.28515625" style="35" customWidth="1"/>
    <col min="3" max="3" width="63.42578125" style="35" customWidth="1"/>
    <col min="4" max="4" width="7.140625" style="35" customWidth="1"/>
    <col min="5" max="5" width="8.28515625" style="35" customWidth="1"/>
    <col min="6" max="6" width="15.5703125" style="35" customWidth="1"/>
    <col min="7" max="7" width="15.28515625" style="103" customWidth="1"/>
    <col min="8" max="11" width="12.7109375" style="35" hidden="1" customWidth="1"/>
    <col min="12" max="12" width="17.140625" style="35" customWidth="1"/>
    <col min="13" max="13" width="18.85546875" style="35" bestFit="1" customWidth="1"/>
    <col min="14" max="14" width="17.140625" style="35" bestFit="1" customWidth="1"/>
    <col min="15" max="15" width="20.140625" style="35" customWidth="1"/>
    <col min="16" max="16" width="20.7109375" hidden="1" customWidth="1"/>
    <col min="17" max="17" width="1.42578125" style="35" hidden="1" customWidth="1"/>
    <col min="18" max="28" width="9.140625" style="35"/>
  </cols>
  <sheetData>
    <row r="1" spans="1:31" s="136" customFormat="1" ht="18" x14ac:dyDescent="0.25">
      <c r="A1" s="47" t="s">
        <v>450</v>
      </c>
      <c r="B1" s="35"/>
      <c r="C1" s="35"/>
      <c r="D1" s="35"/>
      <c r="E1" s="35"/>
      <c r="F1" s="35"/>
      <c r="G1" s="103"/>
      <c r="H1" s="35"/>
      <c r="I1" s="35"/>
      <c r="J1" s="35"/>
      <c r="K1" s="35"/>
      <c r="L1" s="35"/>
      <c r="M1" s="35"/>
      <c r="N1" s="35"/>
      <c r="O1" s="35"/>
      <c r="Q1" s="35"/>
      <c r="R1" s="35"/>
      <c r="S1" s="35"/>
      <c r="T1" s="35"/>
      <c r="U1" s="35"/>
      <c r="V1" s="35"/>
      <c r="W1" s="35"/>
      <c r="X1" s="35"/>
      <c r="Y1" s="35"/>
      <c r="Z1" s="35"/>
      <c r="AA1" s="35"/>
      <c r="AB1" s="35"/>
    </row>
    <row r="2" spans="1:31" s="136" customFormat="1" ht="13.5" thickBot="1" x14ac:dyDescent="0.25">
      <c r="A2" s="62"/>
      <c r="B2" s="35"/>
      <c r="C2" s="35"/>
      <c r="D2" s="35"/>
      <c r="E2" s="35"/>
      <c r="F2" s="35"/>
      <c r="G2" s="103"/>
      <c r="H2" s="35"/>
      <c r="I2" s="35"/>
      <c r="J2" s="35"/>
      <c r="K2" s="35"/>
      <c r="L2" s="35"/>
      <c r="M2" s="35"/>
      <c r="N2" s="35"/>
      <c r="O2" s="35"/>
      <c r="Q2" s="35"/>
      <c r="R2" s="35"/>
      <c r="S2" s="35"/>
      <c r="T2" s="35"/>
      <c r="U2" s="35"/>
      <c r="V2" s="35"/>
      <c r="W2" s="35"/>
      <c r="X2" s="35"/>
      <c r="Y2" s="35"/>
      <c r="Z2" s="35"/>
      <c r="AA2" s="35"/>
      <c r="AB2" s="35"/>
    </row>
    <row r="3" spans="1:31" ht="43.5" customHeight="1" thickTop="1" thickBot="1" x14ac:dyDescent="0.25">
      <c r="A3" s="122" t="s">
        <v>4</v>
      </c>
      <c r="B3" s="123" t="s">
        <v>270</v>
      </c>
      <c r="C3" s="123" t="s">
        <v>5</v>
      </c>
      <c r="D3" s="123" t="s">
        <v>6</v>
      </c>
      <c r="E3" s="123" t="s">
        <v>7</v>
      </c>
      <c r="F3" s="177" t="s">
        <v>452</v>
      </c>
      <c r="G3" s="178" t="s">
        <v>435</v>
      </c>
      <c r="H3" s="124" t="s">
        <v>8</v>
      </c>
      <c r="I3" s="124" t="s">
        <v>1</v>
      </c>
      <c r="J3" s="124" t="s">
        <v>9</v>
      </c>
      <c r="K3" s="124" t="s">
        <v>2</v>
      </c>
      <c r="L3" s="124" t="s">
        <v>0</v>
      </c>
      <c r="M3" s="180" t="s">
        <v>433</v>
      </c>
      <c r="N3" s="180" t="s">
        <v>434</v>
      </c>
      <c r="O3" s="125" t="s">
        <v>3</v>
      </c>
      <c r="P3" s="118" t="s">
        <v>95</v>
      </c>
      <c r="Q3" s="111" t="s">
        <v>95</v>
      </c>
    </row>
    <row r="4" spans="1:31" ht="13.5" customHeight="1" x14ac:dyDescent="0.2">
      <c r="A4" s="119">
        <v>1</v>
      </c>
      <c r="B4" s="287" t="s">
        <v>271</v>
      </c>
      <c r="C4" s="105" t="s">
        <v>311</v>
      </c>
      <c r="D4" s="106" t="s">
        <v>10</v>
      </c>
      <c r="E4" s="107">
        <v>1</v>
      </c>
      <c r="F4" s="179">
        <v>550</v>
      </c>
      <c r="G4" s="179">
        <v>3500</v>
      </c>
      <c r="H4" s="183"/>
      <c r="I4" s="182"/>
      <c r="J4" s="182"/>
      <c r="K4" s="182"/>
      <c r="L4" s="182">
        <f>+F4+G4</f>
        <v>4050</v>
      </c>
      <c r="M4" s="181">
        <v>310</v>
      </c>
      <c r="N4" s="187">
        <v>0</v>
      </c>
      <c r="O4" s="120" t="s">
        <v>107</v>
      </c>
      <c r="P4" s="1" t="s">
        <v>0</v>
      </c>
      <c r="Q4" s="112" t="s">
        <v>0</v>
      </c>
    </row>
    <row r="5" spans="1:31" ht="13.5" customHeight="1" x14ac:dyDescent="0.2">
      <c r="A5" s="119">
        <f>A4+1</f>
        <v>2</v>
      </c>
      <c r="B5" s="287"/>
      <c r="C5" s="105" t="s">
        <v>272</v>
      </c>
      <c r="D5" s="106" t="s">
        <v>10</v>
      </c>
      <c r="E5" s="107">
        <v>1</v>
      </c>
      <c r="F5" s="179">
        <v>400</v>
      </c>
      <c r="G5" s="179">
        <v>1100</v>
      </c>
      <c r="H5" s="183"/>
      <c r="I5" s="182"/>
      <c r="J5" s="182"/>
      <c r="K5" s="182"/>
      <c r="L5" s="182">
        <f>+F5+G5</f>
        <v>1500</v>
      </c>
      <c r="M5" s="181">
        <f>+L5*0.2</f>
        <v>300</v>
      </c>
      <c r="N5" s="187">
        <v>0</v>
      </c>
      <c r="O5" s="120" t="s">
        <v>107</v>
      </c>
      <c r="P5" s="1" t="s">
        <v>0</v>
      </c>
      <c r="Q5" s="112" t="s">
        <v>0</v>
      </c>
    </row>
    <row r="6" spans="1:31" ht="13.5" customHeight="1" x14ac:dyDescent="0.2">
      <c r="A6" s="119">
        <f>A5+1</f>
        <v>3</v>
      </c>
      <c r="B6" s="287"/>
      <c r="C6" s="105" t="s">
        <v>273</v>
      </c>
      <c r="D6" s="106" t="s">
        <v>10</v>
      </c>
      <c r="E6" s="107">
        <v>6</v>
      </c>
      <c r="F6" s="179">
        <v>135</v>
      </c>
      <c r="G6" s="179">
        <v>145</v>
      </c>
      <c r="H6" s="183"/>
      <c r="I6" s="182"/>
      <c r="J6" s="182"/>
      <c r="K6" s="182"/>
      <c r="L6" s="182">
        <f>E6*(F6+G6)</f>
        <v>1680</v>
      </c>
      <c r="M6" s="181">
        <f t="shared" ref="M6:M66" si="0">+L6*0.2</f>
        <v>336</v>
      </c>
      <c r="N6" s="187">
        <v>0</v>
      </c>
      <c r="O6" s="120" t="s">
        <v>107</v>
      </c>
      <c r="P6" s="1" t="s">
        <v>0</v>
      </c>
      <c r="Q6" s="112" t="s">
        <v>0</v>
      </c>
    </row>
    <row r="7" spans="1:31" ht="15" customHeight="1" x14ac:dyDescent="0.2">
      <c r="A7" s="119">
        <f>+A6+1</f>
        <v>4</v>
      </c>
      <c r="B7" s="287" t="s">
        <v>274</v>
      </c>
      <c r="C7" s="105" t="s">
        <v>311</v>
      </c>
      <c r="D7" s="106" t="s">
        <v>10</v>
      </c>
      <c r="E7" s="107">
        <v>1</v>
      </c>
      <c r="F7" s="179">
        <v>550</v>
      </c>
      <c r="G7" s="179">
        <v>3500</v>
      </c>
      <c r="H7" s="183"/>
      <c r="I7" s="182"/>
      <c r="J7" s="182"/>
      <c r="K7" s="182"/>
      <c r="L7" s="182">
        <f>+F7+G7</f>
        <v>4050</v>
      </c>
      <c r="M7" s="181">
        <v>310</v>
      </c>
      <c r="N7" s="187">
        <v>0</v>
      </c>
      <c r="O7" s="120" t="s">
        <v>107</v>
      </c>
      <c r="P7" s="2">
        <v>0</v>
      </c>
      <c r="Q7" s="4">
        <v>0</v>
      </c>
    </row>
    <row r="8" spans="1:31" ht="15" customHeight="1" x14ac:dyDescent="0.2">
      <c r="A8" s="119">
        <f t="shared" ref="A8:A69" si="1">+A7+1</f>
        <v>5</v>
      </c>
      <c r="B8" s="287"/>
      <c r="C8" s="105" t="s">
        <v>272</v>
      </c>
      <c r="D8" s="106" t="s">
        <v>10</v>
      </c>
      <c r="E8" s="107">
        <v>1</v>
      </c>
      <c r="F8" s="179">
        <v>400</v>
      </c>
      <c r="G8" s="179">
        <v>1100</v>
      </c>
      <c r="H8" s="183"/>
      <c r="I8" s="182"/>
      <c r="J8" s="182"/>
      <c r="K8" s="182"/>
      <c r="L8" s="182">
        <f>+F8+G8</f>
        <v>1500</v>
      </c>
      <c r="M8" s="181">
        <f t="shared" si="0"/>
        <v>300</v>
      </c>
      <c r="N8" s="187">
        <v>0</v>
      </c>
      <c r="O8" s="120" t="s">
        <v>107</v>
      </c>
      <c r="P8" s="3">
        <v>0</v>
      </c>
      <c r="Q8" s="4">
        <v>0</v>
      </c>
    </row>
    <row r="9" spans="1:31" ht="15" customHeight="1" x14ac:dyDescent="0.2">
      <c r="A9" s="119">
        <f t="shared" si="1"/>
        <v>6</v>
      </c>
      <c r="B9" s="287"/>
      <c r="C9" s="105" t="s">
        <v>273</v>
      </c>
      <c r="D9" s="106" t="s">
        <v>10</v>
      </c>
      <c r="E9" s="107">
        <v>6</v>
      </c>
      <c r="F9" s="179">
        <v>135</v>
      </c>
      <c r="G9" s="179">
        <v>145</v>
      </c>
      <c r="H9" s="183"/>
      <c r="I9" s="182"/>
      <c r="J9" s="182"/>
      <c r="K9" s="182"/>
      <c r="L9" s="182">
        <f>E9*(F9+G9)</f>
        <v>1680</v>
      </c>
      <c r="M9" s="181">
        <f t="shared" si="0"/>
        <v>336</v>
      </c>
      <c r="N9" s="187">
        <v>0</v>
      </c>
      <c r="O9" s="120" t="s">
        <v>107</v>
      </c>
      <c r="P9" s="3">
        <v>0</v>
      </c>
      <c r="Q9" s="4">
        <v>0</v>
      </c>
    </row>
    <row r="10" spans="1:31" ht="15" customHeight="1" x14ac:dyDescent="0.2">
      <c r="A10" s="119">
        <f t="shared" si="1"/>
        <v>7</v>
      </c>
      <c r="B10" s="287" t="s">
        <v>275</v>
      </c>
      <c r="C10" s="105" t="s">
        <v>311</v>
      </c>
      <c r="D10" s="106" t="s">
        <v>10</v>
      </c>
      <c r="E10" s="107">
        <v>1</v>
      </c>
      <c r="F10" s="179">
        <v>550</v>
      </c>
      <c r="G10" s="179">
        <v>3500</v>
      </c>
      <c r="H10" s="183"/>
      <c r="I10" s="182"/>
      <c r="J10" s="182"/>
      <c r="K10" s="182"/>
      <c r="L10" s="182">
        <f>+F10+G10</f>
        <v>4050</v>
      </c>
      <c r="M10" s="181">
        <v>310</v>
      </c>
      <c r="N10" s="187">
        <v>0</v>
      </c>
      <c r="O10" s="120" t="s">
        <v>107</v>
      </c>
      <c r="P10" s="3">
        <v>0</v>
      </c>
      <c r="Q10" s="4">
        <v>0</v>
      </c>
    </row>
    <row r="11" spans="1:31" ht="15" customHeight="1" x14ac:dyDescent="0.2">
      <c r="A11" s="119">
        <f t="shared" si="1"/>
        <v>8</v>
      </c>
      <c r="B11" s="287"/>
      <c r="C11" s="105" t="s">
        <v>272</v>
      </c>
      <c r="D11" s="106" t="s">
        <v>10</v>
      </c>
      <c r="E11" s="107">
        <v>1</v>
      </c>
      <c r="F11" s="179">
        <v>400</v>
      </c>
      <c r="G11" s="179">
        <v>1100</v>
      </c>
      <c r="H11" s="183"/>
      <c r="I11" s="182"/>
      <c r="J11" s="182"/>
      <c r="K11" s="182"/>
      <c r="L11" s="182">
        <f>+F11+G11</f>
        <v>1500</v>
      </c>
      <c r="M11" s="181">
        <f t="shared" si="0"/>
        <v>300</v>
      </c>
      <c r="N11" s="187">
        <v>0</v>
      </c>
      <c r="O11" s="120" t="s">
        <v>107</v>
      </c>
      <c r="P11" s="3">
        <v>0</v>
      </c>
      <c r="Q11" s="4">
        <v>0</v>
      </c>
    </row>
    <row r="12" spans="1:31" ht="15" customHeight="1" x14ac:dyDescent="0.2">
      <c r="A12" s="119">
        <f t="shared" si="1"/>
        <v>9</v>
      </c>
      <c r="B12" s="287"/>
      <c r="C12" s="105" t="s">
        <v>273</v>
      </c>
      <c r="D12" s="106" t="s">
        <v>10</v>
      </c>
      <c r="E12" s="107">
        <v>6</v>
      </c>
      <c r="F12" s="179">
        <v>135</v>
      </c>
      <c r="G12" s="179">
        <v>145</v>
      </c>
      <c r="H12" s="183"/>
      <c r="I12" s="182"/>
      <c r="J12" s="182"/>
      <c r="K12" s="182"/>
      <c r="L12" s="182">
        <f>E12*(F12+G12)</f>
        <v>1680</v>
      </c>
      <c r="M12" s="181">
        <f t="shared" si="0"/>
        <v>336</v>
      </c>
      <c r="N12" s="187">
        <v>0</v>
      </c>
      <c r="O12" s="120" t="s">
        <v>107</v>
      </c>
      <c r="P12" s="5"/>
      <c r="Q12" s="113"/>
    </row>
    <row r="13" spans="1:31" ht="14.25" customHeight="1" x14ac:dyDescent="0.2">
      <c r="A13" s="119">
        <f t="shared" si="1"/>
        <v>10</v>
      </c>
      <c r="B13" s="287" t="s">
        <v>276</v>
      </c>
      <c r="C13" s="105" t="s">
        <v>311</v>
      </c>
      <c r="D13" s="106" t="s">
        <v>10</v>
      </c>
      <c r="E13" s="107">
        <v>1</v>
      </c>
      <c r="F13" s="179">
        <v>550</v>
      </c>
      <c r="G13" s="179">
        <v>3500</v>
      </c>
      <c r="H13" s="183"/>
      <c r="I13" s="182"/>
      <c r="J13" s="182"/>
      <c r="K13" s="182"/>
      <c r="L13" s="182">
        <f>+F13+G13</f>
        <v>4050</v>
      </c>
      <c r="M13" s="181">
        <v>310</v>
      </c>
      <c r="N13" s="187">
        <v>0</v>
      </c>
      <c r="O13" s="120" t="s">
        <v>107</v>
      </c>
      <c r="P13" s="1" t="s">
        <v>0</v>
      </c>
      <c r="Q13" s="112" t="s">
        <v>0</v>
      </c>
      <c r="R13" s="110"/>
      <c r="S13" s="110"/>
      <c r="T13" s="110"/>
      <c r="U13" s="33"/>
      <c r="V13" s="33"/>
      <c r="W13" s="33"/>
      <c r="X13" s="8"/>
      <c r="Y13" s="33"/>
      <c r="Z13" s="33"/>
      <c r="AA13" s="33"/>
      <c r="AB13" s="8"/>
      <c r="AC13" s="32"/>
      <c r="AD13" s="32"/>
      <c r="AE13" s="32"/>
    </row>
    <row r="14" spans="1:31" ht="15" customHeight="1" x14ac:dyDescent="0.2">
      <c r="A14" s="119">
        <f t="shared" si="1"/>
        <v>11</v>
      </c>
      <c r="B14" s="287"/>
      <c r="C14" s="105" t="s">
        <v>272</v>
      </c>
      <c r="D14" s="106" t="s">
        <v>10</v>
      </c>
      <c r="E14" s="107">
        <v>1</v>
      </c>
      <c r="F14" s="179">
        <v>400</v>
      </c>
      <c r="G14" s="179">
        <v>1100</v>
      </c>
      <c r="H14" s="183"/>
      <c r="I14" s="182"/>
      <c r="J14" s="182"/>
      <c r="K14" s="182"/>
      <c r="L14" s="182">
        <f>+F14+G14</f>
        <v>1500</v>
      </c>
      <c r="M14" s="181">
        <f t="shared" si="0"/>
        <v>300</v>
      </c>
      <c r="N14" s="187">
        <v>0</v>
      </c>
      <c r="O14" s="120" t="s">
        <v>107</v>
      </c>
      <c r="P14" s="2">
        <v>0</v>
      </c>
      <c r="Q14" s="4">
        <v>0</v>
      </c>
      <c r="R14" s="33"/>
      <c r="S14" s="33"/>
      <c r="T14" s="33"/>
      <c r="U14" s="33"/>
      <c r="V14" s="33"/>
      <c r="W14" s="33"/>
      <c r="X14" s="33"/>
      <c r="Y14" s="33"/>
      <c r="Z14" s="33"/>
      <c r="AA14" s="33"/>
      <c r="AB14" s="33"/>
      <c r="AC14" s="32"/>
      <c r="AD14" s="32"/>
      <c r="AE14" s="32"/>
    </row>
    <row r="15" spans="1:31" ht="15" customHeight="1" x14ac:dyDescent="0.2">
      <c r="A15" s="119">
        <f t="shared" si="1"/>
        <v>12</v>
      </c>
      <c r="B15" s="287"/>
      <c r="C15" s="105" t="s">
        <v>273</v>
      </c>
      <c r="D15" s="106" t="s">
        <v>10</v>
      </c>
      <c r="E15" s="107">
        <v>8</v>
      </c>
      <c r="F15" s="179">
        <v>135</v>
      </c>
      <c r="G15" s="179">
        <v>145</v>
      </c>
      <c r="H15" s="183"/>
      <c r="I15" s="182"/>
      <c r="J15" s="182"/>
      <c r="K15" s="182"/>
      <c r="L15" s="182">
        <f>E15*(F15+G15)</f>
        <v>2240</v>
      </c>
      <c r="M15" s="181">
        <f t="shared" si="0"/>
        <v>448</v>
      </c>
      <c r="N15" s="187">
        <v>0</v>
      </c>
      <c r="O15" s="120" t="s">
        <v>107</v>
      </c>
      <c r="P15" s="3">
        <v>0</v>
      </c>
      <c r="Q15" s="4">
        <v>0</v>
      </c>
      <c r="R15" s="33"/>
      <c r="S15" s="33"/>
      <c r="T15" s="33"/>
      <c r="U15" s="33"/>
      <c r="V15" s="33"/>
      <c r="W15" s="33"/>
      <c r="X15" s="33"/>
      <c r="Y15" s="33"/>
      <c r="Z15" s="33"/>
      <c r="AA15" s="33"/>
      <c r="AB15" s="33"/>
      <c r="AC15" s="32"/>
      <c r="AD15" s="32"/>
      <c r="AE15" s="32"/>
    </row>
    <row r="16" spans="1:31" ht="15" customHeight="1" x14ac:dyDescent="0.2">
      <c r="A16" s="119">
        <f t="shared" si="1"/>
        <v>13</v>
      </c>
      <c r="B16" s="287" t="s">
        <v>277</v>
      </c>
      <c r="C16" s="105" t="s">
        <v>311</v>
      </c>
      <c r="D16" s="106" t="s">
        <v>10</v>
      </c>
      <c r="E16" s="107">
        <v>1</v>
      </c>
      <c r="F16" s="179">
        <v>550</v>
      </c>
      <c r="G16" s="179">
        <v>3500</v>
      </c>
      <c r="H16" s="183"/>
      <c r="I16" s="182"/>
      <c r="J16" s="182"/>
      <c r="K16" s="182"/>
      <c r="L16" s="182">
        <f>+F16+G16</f>
        <v>4050</v>
      </c>
      <c r="M16" s="181">
        <v>310</v>
      </c>
      <c r="N16" s="187">
        <v>0</v>
      </c>
      <c r="O16" s="120" t="s">
        <v>107</v>
      </c>
      <c r="P16" s="3">
        <v>0</v>
      </c>
      <c r="Q16" s="4">
        <v>0</v>
      </c>
      <c r="R16" s="33"/>
      <c r="S16" s="33"/>
      <c r="T16" s="33"/>
      <c r="U16" s="33"/>
      <c r="V16" s="33"/>
      <c r="W16" s="33"/>
      <c r="X16" s="33"/>
      <c r="Y16" s="33"/>
      <c r="Z16" s="33"/>
      <c r="AA16" s="33"/>
      <c r="AB16" s="33"/>
      <c r="AC16" s="32"/>
      <c r="AD16" s="32"/>
      <c r="AE16" s="32"/>
    </row>
    <row r="17" spans="1:31" ht="15" customHeight="1" x14ac:dyDescent="0.2">
      <c r="A17" s="119">
        <f t="shared" si="1"/>
        <v>14</v>
      </c>
      <c r="B17" s="287"/>
      <c r="C17" s="105" t="s">
        <v>272</v>
      </c>
      <c r="D17" s="106" t="s">
        <v>10</v>
      </c>
      <c r="E17" s="107">
        <v>1</v>
      </c>
      <c r="F17" s="179">
        <v>400</v>
      </c>
      <c r="G17" s="179">
        <v>1100</v>
      </c>
      <c r="H17" s="183"/>
      <c r="I17" s="182"/>
      <c r="J17" s="182"/>
      <c r="K17" s="182"/>
      <c r="L17" s="182">
        <f>+F17+G17</f>
        <v>1500</v>
      </c>
      <c r="M17" s="181">
        <f t="shared" si="0"/>
        <v>300</v>
      </c>
      <c r="N17" s="187">
        <v>0</v>
      </c>
      <c r="O17" s="120" t="s">
        <v>107</v>
      </c>
      <c r="P17" s="3">
        <v>0</v>
      </c>
      <c r="Q17" s="4">
        <v>0</v>
      </c>
      <c r="R17" s="33"/>
      <c r="S17" s="33"/>
      <c r="T17" s="33"/>
      <c r="U17" s="33"/>
      <c r="V17" s="33"/>
      <c r="W17" s="33"/>
      <c r="X17" s="33"/>
      <c r="Y17" s="33"/>
      <c r="Z17" s="33"/>
      <c r="AA17" s="33"/>
      <c r="AB17" s="33"/>
      <c r="AC17" s="32"/>
      <c r="AD17" s="32"/>
      <c r="AE17" s="32"/>
    </row>
    <row r="18" spans="1:31" ht="15" customHeight="1" x14ac:dyDescent="0.2">
      <c r="A18" s="119">
        <f>+A17+1</f>
        <v>15</v>
      </c>
      <c r="B18" s="287"/>
      <c r="C18" s="105" t="s">
        <v>273</v>
      </c>
      <c r="D18" s="106" t="s">
        <v>10</v>
      </c>
      <c r="E18" s="107">
        <v>8</v>
      </c>
      <c r="F18" s="179">
        <v>135</v>
      </c>
      <c r="G18" s="179">
        <v>145</v>
      </c>
      <c r="H18" s="183"/>
      <c r="I18" s="182"/>
      <c r="J18" s="182"/>
      <c r="K18" s="182"/>
      <c r="L18" s="182">
        <f>E18*(F18+G18)</f>
        <v>2240</v>
      </c>
      <c r="M18" s="181">
        <f t="shared" si="0"/>
        <v>448</v>
      </c>
      <c r="N18" s="187">
        <v>0</v>
      </c>
      <c r="O18" s="120" t="s">
        <v>107</v>
      </c>
      <c r="P18" s="5"/>
      <c r="Q18" s="113"/>
      <c r="R18" s="36"/>
      <c r="S18" s="36"/>
      <c r="T18" s="36"/>
      <c r="U18" s="36"/>
      <c r="V18" s="36"/>
      <c r="W18" s="36"/>
      <c r="X18" s="36"/>
      <c r="Y18" s="36"/>
      <c r="Z18" s="36"/>
      <c r="AA18" s="36"/>
      <c r="AB18" s="36"/>
      <c r="AC18" s="32"/>
      <c r="AD18" s="32"/>
      <c r="AE18" s="32"/>
    </row>
    <row r="19" spans="1:31" ht="15" customHeight="1" x14ac:dyDescent="0.2">
      <c r="A19" s="119">
        <f>+A18+1</f>
        <v>16</v>
      </c>
      <c r="B19" s="287" t="s">
        <v>278</v>
      </c>
      <c r="C19" s="105" t="s">
        <v>311</v>
      </c>
      <c r="D19" s="106" t="s">
        <v>10</v>
      </c>
      <c r="E19" s="107">
        <v>1</v>
      </c>
      <c r="F19" s="179">
        <v>550</v>
      </c>
      <c r="G19" s="179">
        <v>3500</v>
      </c>
      <c r="H19" s="183"/>
      <c r="I19" s="182"/>
      <c r="J19" s="182"/>
      <c r="K19" s="182"/>
      <c r="L19" s="182">
        <f>+F19+G19</f>
        <v>4050</v>
      </c>
      <c r="M19" s="181">
        <v>310</v>
      </c>
      <c r="N19" s="187">
        <v>0</v>
      </c>
      <c r="O19" s="120" t="s">
        <v>107</v>
      </c>
      <c r="P19" s="1" t="s">
        <v>0</v>
      </c>
      <c r="Q19" s="112" t="s">
        <v>0</v>
      </c>
      <c r="R19" s="33"/>
      <c r="S19" s="33"/>
      <c r="T19" s="33"/>
      <c r="U19" s="8"/>
      <c r="V19" s="8"/>
      <c r="W19" s="8"/>
      <c r="X19" s="8"/>
      <c r="Y19" s="33"/>
      <c r="Z19" s="33"/>
      <c r="AA19" s="33"/>
      <c r="AB19" s="8"/>
      <c r="AC19" s="32"/>
      <c r="AD19" s="32"/>
      <c r="AE19" s="32"/>
    </row>
    <row r="20" spans="1:31" ht="15" customHeight="1" x14ac:dyDescent="0.2">
      <c r="A20" s="119">
        <f t="shared" si="1"/>
        <v>17</v>
      </c>
      <c r="B20" s="287"/>
      <c r="C20" s="105" t="s">
        <v>308</v>
      </c>
      <c r="D20" s="106" t="s">
        <v>10</v>
      </c>
      <c r="E20" s="107">
        <v>1</v>
      </c>
      <c r="F20" s="179">
        <v>400</v>
      </c>
      <c r="G20" s="179">
        <v>2000</v>
      </c>
      <c r="H20" s="183"/>
      <c r="I20" s="182"/>
      <c r="J20" s="182"/>
      <c r="K20" s="182"/>
      <c r="L20" s="182">
        <f>+F20+G20</f>
        <v>2400</v>
      </c>
      <c r="M20" s="181">
        <f t="shared" si="0"/>
        <v>480</v>
      </c>
      <c r="N20" s="187">
        <v>0</v>
      </c>
      <c r="O20" s="120" t="s">
        <v>107</v>
      </c>
      <c r="P20" s="2">
        <v>0</v>
      </c>
      <c r="Q20" s="4">
        <v>0</v>
      </c>
      <c r="R20" s="33"/>
      <c r="S20" s="33"/>
      <c r="T20" s="33"/>
      <c r="U20" s="33"/>
      <c r="V20" s="33"/>
      <c r="W20" s="33"/>
      <c r="X20" s="33"/>
      <c r="Y20" s="33"/>
      <c r="Z20" s="33"/>
      <c r="AA20" s="33"/>
      <c r="AB20" s="33"/>
      <c r="AC20" s="32"/>
      <c r="AD20" s="32"/>
      <c r="AE20" s="32"/>
    </row>
    <row r="21" spans="1:31" s="90" customFormat="1" ht="15" customHeight="1" x14ac:dyDescent="0.2">
      <c r="A21" s="119">
        <f t="shared" si="1"/>
        <v>18</v>
      </c>
      <c r="B21" s="287"/>
      <c r="C21" s="105" t="s">
        <v>273</v>
      </c>
      <c r="D21" s="106" t="s">
        <v>10</v>
      </c>
      <c r="E21" s="107">
        <v>8</v>
      </c>
      <c r="F21" s="179">
        <v>135</v>
      </c>
      <c r="G21" s="179">
        <v>145</v>
      </c>
      <c r="H21" s="144"/>
      <c r="I21" s="182"/>
      <c r="J21" s="182"/>
      <c r="K21" s="182"/>
      <c r="L21" s="182">
        <f>E21*(F21+G21)</f>
        <v>2240</v>
      </c>
      <c r="M21" s="181">
        <f t="shared" si="0"/>
        <v>448</v>
      </c>
      <c r="N21" s="187">
        <v>0</v>
      </c>
      <c r="O21" s="120" t="s">
        <v>107</v>
      </c>
      <c r="P21" s="2"/>
      <c r="Q21" s="4"/>
      <c r="R21" s="33"/>
      <c r="S21" s="33"/>
      <c r="T21" s="33"/>
      <c r="U21" s="33"/>
      <c r="V21" s="33"/>
      <c r="W21" s="33"/>
      <c r="X21" s="33"/>
      <c r="Y21" s="33"/>
      <c r="Z21" s="33"/>
      <c r="AA21" s="33"/>
      <c r="AB21" s="33"/>
      <c r="AC21" s="32"/>
      <c r="AD21" s="32"/>
      <c r="AE21" s="32"/>
    </row>
    <row r="22" spans="1:31" s="90" customFormat="1" ht="15" customHeight="1" x14ac:dyDescent="0.2">
      <c r="A22" s="119">
        <f t="shared" si="1"/>
        <v>19</v>
      </c>
      <c r="B22" s="287" t="s">
        <v>279</v>
      </c>
      <c r="C22" s="105" t="s">
        <v>311</v>
      </c>
      <c r="D22" s="106" t="s">
        <v>10</v>
      </c>
      <c r="E22" s="107">
        <v>1</v>
      </c>
      <c r="F22" s="179">
        <v>550</v>
      </c>
      <c r="G22" s="179">
        <v>3400</v>
      </c>
      <c r="H22" s="144"/>
      <c r="I22" s="182"/>
      <c r="J22" s="182"/>
      <c r="K22" s="182"/>
      <c r="L22" s="182">
        <f>+F22+G22</f>
        <v>3950</v>
      </c>
      <c r="M22" s="181">
        <f t="shared" si="0"/>
        <v>790</v>
      </c>
      <c r="N22" s="187">
        <v>0</v>
      </c>
      <c r="O22" s="120" t="s">
        <v>107</v>
      </c>
      <c r="P22" s="2"/>
      <c r="Q22" s="4"/>
      <c r="R22" s="33"/>
      <c r="S22" s="33"/>
      <c r="T22" s="33"/>
      <c r="U22" s="33"/>
      <c r="V22" s="33"/>
      <c r="W22" s="33"/>
      <c r="X22" s="33"/>
      <c r="Y22" s="33"/>
      <c r="Z22" s="33"/>
      <c r="AA22" s="33"/>
      <c r="AB22" s="33"/>
      <c r="AC22" s="32"/>
      <c r="AD22" s="32"/>
      <c r="AE22" s="32"/>
    </row>
    <row r="23" spans="1:31" s="90" customFormat="1" ht="15" customHeight="1" x14ac:dyDescent="0.2">
      <c r="A23" s="121">
        <f t="shared" si="1"/>
        <v>20</v>
      </c>
      <c r="B23" s="302"/>
      <c r="C23" s="116" t="s">
        <v>308</v>
      </c>
      <c r="D23" s="208" t="s">
        <v>10</v>
      </c>
      <c r="E23" s="209">
        <v>1</v>
      </c>
      <c r="F23" s="210">
        <v>400</v>
      </c>
      <c r="G23" s="210">
        <v>2000</v>
      </c>
      <c r="H23" s="162"/>
      <c r="I23" s="182"/>
      <c r="J23" s="182"/>
      <c r="K23" s="182"/>
      <c r="L23" s="182">
        <f>+F23+G23</f>
        <v>2400</v>
      </c>
      <c r="M23" s="181">
        <f t="shared" si="0"/>
        <v>480</v>
      </c>
      <c r="N23" s="187">
        <v>0</v>
      </c>
      <c r="O23" s="120" t="s">
        <v>107</v>
      </c>
      <c r="P23" s="2"/>
      <c r="Q23" s="4"/>
      <c r="R23" s="33"/>
      <c r="S23" s="33"/>
      <c r="T23" s="33"/>
      <c r="U23" s="33"/>
      <c r="V23" s="33"/>
      <c r="W23" s="33"/>
      <c r="X23" s="33"/>
      <c r="Y23" s="33"/>
      <c r="Z23" s="33"/>
      <c r="AA23" s="33"/>
      <c r="AB23" s="33"/>
      <c r="AC23" s="32"/>
      <c r="AD23" s="32"/>
      <c r="AE23" s="32"/>
    </row>
    <row r="24" spans="1:31" s="90" customFormat="1" ht="15" customHeight="1" x14ac:dyDescent="0.2">
      <c r="A24" s="119">
        <f t="shared" si="1"/>
        <v>21</v>
      </c>
      <c r="B24" s="287"/>
      <c r="C24" s="105" t="s">
        <v>273</v>
      </c>
      <c r="D24" s="106" t="s">
        <v>10</v>
      </c>
      <c r="E24" s="107">
        <v>8</v>
      </c>
      <c r="F24" s="179">
        <v>135</v>
      </c>
      <c r="G24" s="179">
        <v>145</v>
      </c>
      <c r="H24" s="144"/>
      <c r="I24" s="182"/>
      <c r="J24" s="182"/>
      <c r="K24" s="182"/>
      <c r="L24" s="182">
        <f>E24*(F24+G24)</f>
        <v>2240</v>
      </c>
      <c r="M24" s="181">
        <f t="shared" si="0"/>
        <v>448</v>
      </c>
      <c r="N24" s="187">
        <v>0</v>
      </c>
      <c r="O24" s="120" t="s">
        <v>107</v>
      </c>
      <c r="P24" s="2"/>
      <c r="Q24" s="4"/>
      <c r="R24" s="33"/>
      <c r="S24" s="33"/>
      <c r="T24" s="33"/>
      <c r="U24" s="33"/>
      <c r="V24" s="33"/>
      <c r="W24" s="33"/>
      <c r="X24" s="33"/>
      <c r="Y24" s="33"/>
      <c r="Z24" s="33"/>
      <c r="AA24" s="33"/>
      <c r="AB24" s="33"/>
      <c r="AC24" s="32"/>
      <c r="AD24" s="32"/>
      <c r="AE24" s="32"/>
    </row>
    <row r="25" spans="1:31" s="90" customFormat="1" ht="15" customHeight="1" x14ac:dyDescent="0.2">
      <c r="A25" s="119">
        <f t="shared" si="1"/>
        <v>22</v>
      </c>
      <c r="B25" s="287" t="s">
        <v>280</v>
      </c>
      <c r="C25" s="105" t="s">
        <v>311</v>
      </c>
      <c r="D25" s="106" t="s">
        <v>10</v>
      </c>
      <c r="E25" s="107">
        <v>1</v>
      </c>
      <c r="F25" s="179">
        <v>550</v>
      </c>
      <c r="G25" s="179">
        <v>3500</v>
      </c>
      <c r="H25" s="144"/>
      <c r="I25" s="182"/>
      <c r="J25" s="182"/>
      <c r="K25" s="182"/>
      <c r="L25" s="182">
        <f>+F25+G25</f>
        <v>4050</v>
      </c>
      <c r="M25" s="181">
        <v>310</v>
      </c>
      <c r="N25" s="187">
        <v>0</v>
      </c>
      <c r="O25" s="120" t="s">
        <v>107</v>
      </c>
      <c r="P25" s="2"/>
      <c r="Q25" s="4"/>
      <c r="R25" s="33"/>
      <c r="S25" s="33"/>
      <c r="T25" s="33"/>
      <c r="U25" s="33"/>
      <c r="V25" s="33"/>
      <c r="W25" s="33"/>
      <c r="X25" s="33"/>
      <c r="Y25" s="33"/>
      <c r="Z25" s="33"/>
      <c r="AA25" s="33"/>
      <c r="AB25" s="33"/>
      <c r="AC25" s="32"/>
      <c r="AD25" s="32"/>
      <c r="AE25" s="32"/>
    </row>
    <row r="26" spans="1:31" s="90" customFormat="1" ht="15" customHeight="1" x14ac:dyDescent="0.2">
      <c r="A26" s="119">
        <f t="shared" si="1"/>
        <v>23</v>
      </c>
      <c r="B26" s="287"/>
      <c r="C26" s="105" t="s">
        <v>272</v>
      </c>
      <c r="D26" s="106" t="s">
        <v>10</v>
      </c>
      <c r="E26" s="107">
        <v>1</v>
      </c>
      <c r="F26" s="179">
        <v>400</v>
      </c>
      <c r="G26" s="179">
        <v>1100</v>
      </c>
      <c r="H26" s="144"/>
      <c r="I26" s="182"/>
      <c r="J26" s="182"/>
      <c r="K26" s="182"/>
      <c r="L26" s="182">
        <f>+F26+G26</f>
        <v>1500</v>
      </c>
      <c r="M26" s="181">
        <f t="shared" si="0"/>
        <v>300</v>
      </c>
      <c r="N26" s="187">
        <v>0</v>
      </c>
      <c r="O26" s="120" t="s">
        <v>107</v>
      </c>
      <c r="P26" s="2"/>
      <c r="Q26" s="4"/>
      <c r="R26" s="33"/>
      <c r="S26" s="33"/>
      <c r="T26" s="33"/>
      <c r="U26" s="33"/>
      <c r="V26" s="33"/>
      <c r="W26" s="33"/>
      <c r="X26" s="33"/>
      <c r="Y26" s="33"/>
      <c r="Z26" s="33"/>
      <c r="AA26" s="33"/>
      <c r="AB26" s="33"/>
      <c r="AC26" s="32"/>
      <c r="AD26" s="32"/>
      <c r="AE26" s="32"/>
    </row>
    <row r="27" spans="1:31" s="90" customFormat="1" ht="15" customHeight="1" x14ac:dyDescent="0.2">
      <c r="A27" s="119">
        <f t="shared" si="1"/>
        <v>24</v>
      </c>
      <c r="B27" s="287"/>
      <c r="C27" s="105" t="s">
        <v>273</v>
      </c>
      <c r="D27" s="106" t="s">
        <v>10</v>
      </c>
      <c r="E27" s="107">
        <v>8</v>
      </c>
      <c r="F27" s="179">
        <v>135</v>
      </c>
      <c r="G27" s="179">
        <v>145</v>
      </c>
      <c r="H27" s="144"/>
      <c r="I27" s="182"/>
      <c r="J27" s="182"/>
      <c r="K27" s="182"/>
      <c r="L27" s="182">
        <f>E27*(F27+G27)</f>
        <v>2240</v>
      </c>
      <c r="M27" s="181">
        <f t="shared" si="0"/>
        <v>448</v>
      </c>
      <c r="N27" s="187">
        <v>0</v>
      </c>
      <c r="O27" s="120" t="s">
        <v>107</v>
      </c>
      <c r="P27" s="2"/>
      <c r="Q27" s="4"/>
      <c r="R27" s="33"/>
      <c r="S27" s="33"/>
      <c r="T27" s="33"/>
      <c r="U27" s="33"/>
      <c r="V27" s="33"/>
      <c r="W27" s="33"/>
      <c r="X27" s="33"/>
      <c r="Y27" s="33"/>
      <c r="Z27" s="33"/>
      <c r="AA27" s="33"/>
      <c r="AB27" s="33"/>
      <c r="AC27" s="32"/>
      <c r="AD27" s="32"/>
      <c r="AE27" s="32"/>
    </row>
    <row r="28" spans="1:31" s="90" customFormat="1" ht="15" customHeight="1" x14ac:dyDescent="0.2">
      <c r="A28" s="119">
        <f t="shared" si="1"/>
        <v>25</v>
      </c>
      <c r="B28" s="287"/>
      <c r="C28" s="105" t="s">
        <v>281</v>
      </c>
      <c r="D28" s="106" t="s">
        <v>10</v>
      </c>
      <c r="E28" s="107">
        <v>1</v>
      </c>
      <c r="F28" s="179">
        <v>3200</v>
      </c>
      <c r="G28" s="179">
        <v>19400</v>
      </c>
      <c r="H28" s="144"/>
      <c r="I28" s="182"/>
      <c r="J28" s="182"/>
      <c r="K28" s="182"/>
      <c r="L28" s="182">
        <f>+F28+G28</f>
        <v>22600</v>
      </c>
      <c r="M28" s="181">
        <f t="shared" si="0"/>
        <v>4520</v>
      </c>
      <c r="N28" s="187">
        <v>0</v>
      </c>
      <c r="O28" s="120" t="s">
        <v>107</v>
      </c>
      <c r="P28" s="2"/>
      <c r="Q28" s="4"/>
      <c r="R28" s="33"/>
      <c r="S28" s="33"/>
      <c r="T28" s="33"/>
      <c r="U28" s="33"/>
      <c r="V28" s="33"/>
      <c r="W28" s="33"/>
      <c r="X28" s="33"/>
      <c r="Y28" s="33"/>
      <c r="Z28" s="33"/>
      <c r="AA28" s="33"/>
      <c r="AB28" s="33"/>
      <c r="AC28" s="32"/>
      <c r="AD28" s="32"/>
      <c r="AE28" s="32"/>
    </row>
    <row r="29" spans="1:31" s="90" customFormat="1" ht="30" customHeight="1" x14ac:dyDescent="0.2">
      <c r="A29" s="119">
        <f t="shared" si="1"/>
        <v>26</v>
      </c>
      <c r="B29" s="287" t="s">
        <v>282</v>
      </c>
      <c r="C29" s="105" t="s">
        <v>283</v>
      </c>
      <c r="D29" s="106" t="s">
        <v>82</v>
      </c>
      <c r="E29" s="107">
        <v>1400</v>
      </c>
      <c r="F29" s="179">
        <v>2.75</v>
      </c>
      <c r="G29" s="179">
        <v>2</v>
      </c>
      <c r="H29" s="144"/>
      <c r="I29" s="182"/>
      <c r="J29" s="182"/>
      <c r="K29" s="182"/>
      <c r="L29" s="182">
        <f>+E29*(F29+G29)</f>
        <v>6650</v>
      </c>
      <c r="M29" s="181">
        <f t="shared" si="0"/>
        <v>1330</v>
      </c>
      <c r="N29" s="187">
        <v>0</v>
      </c>
      <c r="O29" s="120" t="s">
        <v>107</v>
      </c>
      <c r="P29" s="2"/>
      <c r="Q29" s="4"/>
      <c r="R29" s="33"/>
      <c r="S29" s="33"/>
      <c r="T29" s="33"/>
      <c r="U29" s="33"/>
      <c r="V29" s="33"/>
      <c r="W29" s="33"/>
      <c r="X29" s="33"/>
      <c r="Y29" s="33"/>
      <c r="Z29" s="33"/>
      <c r="AA29" s="33"/>
      <c r="AB29" s="33"/>
      <c r="AC29" s="32"/>
      <c r="AD29" s="32"/>
      <c r="AE29" s="32"/>
    </row>
    <row r="30" spans="1:31" s="90" customFormat="1" ht="30" customHeight="1" x14ac:dyDescent="0.2">
      <c r="A30" s="119">
        <f t="shared" si="1"/>
        <v>27</v>
      </c>
      <c r="B30" s="287"/>
      <c r="C30" s="105" t="s">
        <v>284</v>
      </c>
      <c r="D30" s="106" t="s">
        <v>11</v>
      </c>
      <c r="E30" s="107">
        <v>1</v>
      </c>
      <c r="F30" s="179">
        <v>1465</v>
      </c>
      <c r="G30" s="179">
        <v>420</v>
      </c>
      <c r="H30" s="144"/>
      <c r="I30" s="182"/>
      <c r="J30" s="182"/>
      <c r="K30" s="182"/>
      <c r="L30" s="182">
        <f>+F30+G30</f>
        <v>1885</v>
      </c>
      <c r="M30" s="181">
        <f t="shared" si="0"/>
        <v>377</v>
      </c>
      <c r="N30" s="187">
        <v>0</v>
      </c>
      <c r="O30" s="120" t="s">
        <v>107</v>
      </c>
      <c r="P30" s="2"/>
      <c r="Q30" s="4"/>
      <c r="R30" s="33"/>
      <c r="S30" s="33"/>
      <c r="T30" s="33"/>
      <c r="U30" s="33"/>
      <c r="V30" s="33"/>
      <c r="W30" s="33"/>
      <c r="X30" s="33"/>
      <c r="Y30" s="33"/>
      <c r="Z30" s="33"/>
      <c r="AA30" s="33"/>
      <c r="AB30" s="33"/>
      <c r="AC30" s="32"/>
      <c r="AD30" s="32"/>
      <c r="AE30" s="32"/>
    </row>
    <row r="31" spans="1:31" s="90" customFormat="1" ht="15" customHeight="1" x14ac:dyDescent="0.2">
      <c r="A31" s="119">
        <f t="shared" si="1"/>
        <v>28</v>
      </c>
      <c r="B31" s="287" t="s">
        <v>285</v>
      </c>
      <c r="C31" s="105" t="s">
        <v>311</v>
      </c>
      <c r="D31" s="106" t="s">
        <v>10</v>
      </c>
      <c r="E31" s="107">
        <v>1</v>
      </c>
      <c r="F31" s="179">
        <v>550</v>
      </c>
      <c r="G31" s="179">
        <v>3500</v>
      </c>
      <c r="H31" s="144"/>
      <c r="I31" s="182"/>
      <c r="J31" s="182"/>
      <c r="K31" s="182"/>
      <c r="L31" s="182">
        <f>+F31+G31</f>
        <v>4050</v>
      </c>
      <c r="M31" s="181">
        <v>310</v>
      </c>
      <c r="N31" s="187">
        <v>0</v>
      </c>
      <c r="O31" s="120" t="s">
        <v>107</v>
      </c>
      <c r="P31" s="2"/>
      <c r="Q31" s="4"/>
      <c r="R31" s="33"/>
      <c r="S31" s="33"/>
      <c r="T31" s="33"/>
      <c r="U31" s="33"/>
      <c r="V31" s="33"/>
      <c r="W31" s="33"/>
      <c r="X31" s="33"/>
      <c r="Y31" s="33"/>
      <c r="Z31" s="33"/>
      <c r="AA31" s="33"/>
      <c r="AB31" s="33"/>
      <c r="AC31" s="32"/>
      <c r="AD31" s="32"/>
      <c r="AE31" s="32"/>
    </row>
    <row r="32" spans="1:31" s="90" customFormat="1" ht="15" customHeight="1" x14ac:dyDescent="0.2">
      <c r="A32" s="119">
        <f t="shared" si="1"/>
        <v>29</v>
      </c>
      <c r="B32" s="287"/>
      <c r="C32" s="105" t="s">
        <v>272</v>
      </c>
      <c r="D32" s="106" t="s">
        <v>10</v>
      </c>
      <c r="E32" s="107">
        <v>1</v>
      </c>
      <c r="F32" s="179">
        <v>400</v>
      </c>
      <c r="G32" s="179">
        <v>1100</v>
      </c>
      <c r="H32" s="144"/>
      <c r="I32" s="182"/>
      <c r="J32" s="182"/>
      <c r="K32" s="182"/>
      <c r="L32" s="182">
        <f>+F32+G32</f>
        <v>1500</v>
      </c>
      <c r="M32" s="181">
        <f t="shared" si="0"/>
        <v>300</v>
      </c>
      <c r="N32" s="187">
        <v>0</v>
      </c>
      <c r="O32" s="120" t="s">
        <v>107</v>
      </c>
      <c r="P32" s="2"/>
      <c r="Q32" s="4"/>
      <c r="R32" s="33"/>
      <c r="S32" s="33"/>
      <c r="T32" s="33"/>
      <c r="U32" s="33"/>
      <c r="V32" s="33"/>
      <c r="W32" s="33"/>
      <c r="X32" s="33"/>
      <c r="Y32" s="33"/>
      <c r="Z32" s="33"/>
      <c r="AA32" s="33"/>
      <c r="AB32" s="33"/>
      <c r="AC32" s="32"/>
      <c r="AD32" s="32"/>
      <c r="AE32" s="32"/>
    </row>
    <row r="33" spans="1:31" s="90" customFormat="1" ht="15" customHeight="1" x14ac:dyDescent="0.2">
      <c r="A33" s="119">
        <f t="shared" si="1"/>
        <v>30</v>
      </c>
      <c r="B33" s="287"/>
      <c r="C33" s="105" t="s">
        <v>273</v>
      </c>
      <c r="D33" s="106" t="s">
        <v>10</v>
      </c>
      <c r="E33" s="107">
        <v>8</v>
      </c>
      <c r="F33" s="179">
        <v>135</v>
      </c>
      <c r="G33" s="179">
        <v>145</v>
      </c>
      <c r="H33" s="144"/>
      <c r="I33" s="182"/>
      <c r="J33" s="182"/>
      <c r="K33" s="182"/>
      <c r="L33" s="182">
        <f>E33*(F33+G33)</f>
        <v>2240</v>
      </c>
      <c r="M33" s="181">
        <f t="shared" si="0"/>
        <v>448</v>
      </c>
      <c r="N33" s="187">
        <v>0</v>
      </c>
      <c r="O33" s="120" t="s">
        <v>107</v>
      </c>
      <c r="P33" s="2"/>
      <c r="Q33" s="4"/>
      <c r="R33" s="33"/>
      <c r="S33" s="33"/>
      <c r="T33" s="33"/>
      <c r="U33" s="33"/>
      <c r="V33" s="33"/>
      <c r="W33" s="33"/>
      <c r="X33" s="33"/>
      <c r="Y33" s="33"/>
      <c r="Z33" s="33"/>
      <c r="AA33" s="33"/>
      <c r="AB33" s="33"/>
      <c r="AC33" s="32"/>
      <c r="AD33" s="32"/>
      <c r="AE33" s="32"/>
    </row>
    <row r="34" spans="1:31" s="90" customFormat="1" ht="15" customHeight="1" x14ac:dyDescent="0.2">
      <c r="A34" s="119">
        <f t="shared" si="1"/>
        <v>31</v>
      </c>
      <c r="B34" s="287" t="s">
        <v>286</v>
      </c>
      <c r="C34" s="105" t="s">
        <v>311</v>
      </c>
      <c r="D34" s="106" t="s">
        <v>10</v>
      </c>
      <c r="E34" s="107">
        <v>1</v>
      </c>
      <c r="F34" s="179">
        <v>550</v>
      </c>
      <c r="G34" s="179">
        <v>3500</v>
      </c>
      <c r="H34" s="144"/>
      <c r="I34" s="182"/>
      <c r="J34" s="182"/>
      <c r="K34" s="182"/>
      <c r="L34" s="182">
        <f>+F34+G34</f>
        <v>4050</v>
      </c>
      <c r="M34" s="181">
        <v>310</v>
      </c>
      <c r="N34" s="187">
        <v>0</v>
      </c>
      <c r="O34" s="120" t="s">
        <v>107</v>
      </c>
      <c r="P34" s="2"/>
      <c r="Q34" s="4"/>
      <c r="R34" s="33"/>
      <c r="S34" s="33"/>
      <c r="T34" s="33"/>
      <c r="U34" s="33"/>
      <c r="V34" s="33"/>
      <c r="W34" s="33"/>
      <c r="X34" s="33"/>
      <c r="Y34" s="33"/>
      <c r="Z34" s="33"/>
      <c r="AA34" s="33"/>
      <c r="AB34" s="33"/>
      <c r="AC34" s="32"/>
      <c r="AD34" s="32"/>
      <c r="AE34" s="32"/>
    </row>
    <row r="35" spans="1:31" s="90" customFormat="1" ht="15" customHeight="1" x14ac:dyDescent="0.2">
      <c r="A35" s="119">
        <f t="shared" si="1"/>
        <v>32</v>
      </c>
      <c r="B35" s="287"/>
      <c r="C35" s="105" t="s">
        <v>272</v>
      </c>
      <c r="D35" s="106" t="s">
        <v>10</v>
      </c>
      <c r="E35" s="107">
        <v>1</v>
      </c>
      <c r="F35" s="179">
        <v>400</v>
      </c>
      <c r="G35" s="179">
        <v>1100</v>
      </c>
      <c r="H35" s="144"/>
      <c r="I35" s="182"/>
      <c r="J35" s="182"/>
      <c r="K35" s="182"/>
      <c r="L35" s="182">
        <f>+F35+G35</f>
        <v>1500</v>
      </c>
      <c r="M35" s="181">
        <f t="shared" si="0"/>
        <v>300</v>
      </c>
      <c r="N35" s="187">
        <v>0</v>
      </c>
      <c r="O35" s="120" t="s">
        <v>107</v>
      </c>
      <c r="P35" s="2"/>
      <c r="Q35" s="4"/>
      <c r="R35" s="33"/>
      <c r="S35" s="33"/>
      <c r="T35" s="33"/>
      <c r="U35" s="33"/>
      <c r="V35" s="33"/>
      <c r="W35" s="33"/>
      <c r="X35" s="33"/>
      <c r="Y35" s="33"/>
      <c r="Z35" s="33"/>
      <c r="AA35" s="33"/>
      <c r="AB35" s="33"/>
      <c r="AC35" s="32"/>
      <c r="AD35" s="32"/>
      <c r="AE35" s="32"/>
    </row>
    <row r="36" spans="1:31" s="90" customFormat="1" ht="15" customHeight="1" x14ac:dyDescent="0.2">
      <c r="A36" s="119">
        <f t="shared" si="1"/>
        <v>33</v>
      </c>
      <c r="B36" s="287"/>
      <c r="C36" s="105" t="s">
        <v>273</v>
      </c>
      <c r="D36" s="106" t="s">
        <v>10</v>
      </c>
      <c r="E36" s="107">
        <v>8</v>
      </c>
      <c r="F36" s="179">
        <v>135</v>
      </c>
      <c r="G36" s="179">
        <v>145</v>
      </c>
      <c r="H36" s="144"/>
      <c r="I36" s="182"/>
      <c r="J36" s="182"/>
      <c r="K36" s="182"/>
      <c r="L36" s="182">
        <f>E36*(F36+G36)</f>
        <v>2240</v>
      </c>
      <c r="M36" s="181">
        <f t="shared" si="0"/>
        <v>448</v>
      </c>
      <c r="N36" s="187">
        <v>0</v>
      </c>
      <c r="O36" s="120" t="s">
        <v>107</v>
      </c>
      <c r="P36" s="2"/>
      <c r="Q36" s="4"/>
      <c r="R36" s="33"/>
      <c r="S36" s="33"/>
      <c r="T36" s="33"/>
      <c r="U36" s="33"/>
      <c r="V36" s="33"/>
      <c r="W36" s="33"/>
      <c r="X36" s="33"/>
      <c r="Y36" s="33"/>
      <c r="Z36" s="33"/>
      <c r="AA36" s="33"/>
      <c r="AB36" s="33"/>
      <c r="AC36" s="32"/>
      <c r="AD36" s="32"/>
      <c r="AE36" s="32"/>
    </row>
    <row r="37" spans="1:31" s="90" customFormat="1" ht="15" customHeight="1" x14ac:dyDescent="0.2">
      <c r="A37" s="119">
        <f t="shared" si="1"/>
        <v>34</v>
      </c>
      <c r="B37" s="287"/>
      <c r="C37" s="105" t="s">
        <v>281</v>
      </c>
      <c r="D37" s="106" t="s">
        <v>10</v>
      </c>
      <c r="E37" s="107">
        <v>1</v>
      </c>
      <c r="F37" s="179">
        <v>3200</v>
      </c>
      <c r="G37" s="179">
        <v>19400</v>
      </c>
      <c r="H37" s="144"/>
      <c r="I37" s="182"/>
      <c r="J37" s="182"/>
      <c r="K37" s="182"/>
      <c r="L37" s="182">
        <f>+F37+G37</f>
        <v>22600</v>
      </c>
      <c r="M37" s="181">
        <f t="shared" si="0"/>
        <v>4520</v>
      </c>
      <c r="N37" s="187">
        <v>0</v>
      </c>
      <c r="O37" s="120" t="s">
        <v>107</v>
      </c>
      <c r="P37" s="2"/>
      <c r="Q37" s="4"/>
      <c r="R37" s="33"/>
      <c r="S37" s="33"/>
      <c r="T37" s="33"/>
      <c r="U37" s="33"/>
      <c r="V37" s="33"/>
      <c r="W37" s="33"/>
      <c r="X37" s="33"/>
      <c r="Y37" s="33"/>
      <c r="Z37" s="33"/>
      <c r="AA37" s="33"/>
      <c r="AB37" s="33"/>
      <c r="AC37" s="32"/>
      <c r="AD37" s="32"/>
      <c r="AE37" s="32"/>
    </row>
    <row r="38" spans="1:31" s="90" customFormat="1" ht="15" customHeight="1" x14ac:dyDescent="0.2">
      <c r="A38" s="119">
        <f t="shared" si="1"/>
        <v>35</v>
      </c>
      <c r="B38" s="287" t="s">
        <v>287</v>
      </c>
      <c r="C38" s="105" t="s">
        <v>311</v>
      </c>
      <c r="D38" s="106" t="s">
        <v>10</v>
      </c>
      <c r="E38" s="107">
        <v>1</v>
      </c>
      <c r="F38" s="179">
        <v>550</v>
      </c>
      <c r="G38" s="179">
        <v>3500</v>
      </c>
      <c r="H38" s="144"/>
      <c r="I38" s="182"/>
      <c r="J38" s="182"/>
      <c r="K38" s="182"/>
      <c r="L38" s="182">
        <f>+F38+G38</f>
        <v>4050</v>
      </c>
      <c r="M38" s="181">
        <v>310</v>
      </c>
      <c r="N38" s="187">
        <v>0</v>
      </c>
      <c r="O38" s="120" t="s">
        <v>107</v>
      </c>
      <c r="P38" s="2"/>
      <c r="Q38" s="4"/>
      <c r="R38" s="33"/>
      <c r="S38" s="33"/>
      <c r="T38" s="33"/>
      <c r="U38" s="33"/>
      <c r="V38" s="33"/>
      <c r="W38" s="33"/>
      <c r="X38" s="33"/>
      <c r="Y38" s="33"/>
      <c r="Z38" s="33"/>
      <c r="AA38" s="33"/>
      <c r="AB38" s="33"/>
      <c r="AC38" s="32"/>
      <c r="AD38" s="32"/>
      <c r="AE38" s="32"/>
    </row>
    <row r="39" spans="1:31" s="90" customFormat="1" ht="15" customHeight="1" x14ac:dyDescent="0.2">
      <c r="A39" s="119">
        <f t="shared" si="1"/>
        <v>36</v>
      </c>
      <c r="B39" s="287"/>
      <c r="C39" s="105" t="s">
        <v>272</v>
      </c>
      <c r="D39" s="106" t="s">
        <v>10</v>
      </c>
      <c r="E39" s="107">
        <v>1</v>
      </c>
      <c r="F39" s="179">
        <v>400</v>
      </c>
      <c r="G39" s="179">
        <v>1100</v>
      </c>
      <c r="H39" s="144"/>
      <c r="I39" s="182"/>
      <c r="J39" s="182"/>
      <c r="K39" s="182"/>
      <c r="L39" s="182">
        <f>+F39+G39</f>
        <v>1500</v>
      </c>
      <c r="M39" s="181">
        <f t="shared" si="0"/>
        <v>300</v>
      </c>
      <c r="N39" s="187">
        <v>0</v>
      </c>
      <c r="O39" s="120" t="s">
        <v>107</v>
      </c>
      <c r="P39" s="2"/>
      <c r="Q39" s="4"/>
      <c r="R39" s="33"/>
      <c r="S39" s="33"/>
      <c r="T39" s="33"/>
      <c r="U39" s="33"/>
      <c r="V39" s="33"/>
      <c r="W39" s="33"/>
      <c r="X39" s="33"/>
      <c r="Y39" s="33"/>
      <c r="Z39" s="33"/>
      <c r="AA39" s="33"/>
      <c r="AB39" s="33"/>
      <c r="AC39" s="32"/>
      <c r="AD39" s="32"/>
      <c r="AE39" s="32"/>
    </row>
    <row r="40" spans="1:31" s="90" customFormat="1" ht="15" customHeight="1" x14ac:dyDescent="0.2">
      <c r="A40" s="119">
        <f t="shared" si="1"/>
        <v>37</v>
      </c>
      <c r="B40" s="287"/>
      <c r="C40" s="105" t="s">
        <v>273</v>
      </c>
      <c r="D40" s="106" t="s">
        <v>10</v>
      </c>
      <c r="E40" s="107">
        <v>8</v>
      </c>
      <c r="F40" s="179">
        <v>135</v>
      </c>
      <c r="G40" s="179">
        <v>145</v>
      </c>
      <c r="H40" s="144"/>
      <c r="I40" s="182"/>
      <c r="J40" s="182"/>
      <c r="K40" s="182"/>
      <c r="L40" s="182">
        <f>E40*(F40+G40)</f>
        <v>2240</v>
      </c>
      <c r="M40" s="181">
        <f t="shared" si="0"/>
        <v>448</v>
      </c>
      <c r="N40" s="187">
        <v>0</v>
      </c>
      <c r="O40" s="120" t="s">
        <v>107</v>
      </c>
      <c r="P40" s="2"/>
      <c r="Q40" s="4"/>
      <c r="R40" s="33"/>
      <c r="S40" s="33"/>
      <c r="T40" s="33"/>
      <c r="U40" s="33"/>
      <c r="V40" s="33"/>
      <c r="W40" s="33"/>
      <c r="X40" s="33"/>
      <c r="Y40" s="33"/>
      <c r="Z40" s="33"/>
      <c r="AA40" s="33"/>
      <c r="AB40" s="33"/>
      <c r="AC40" s="32"/>
      <c r="AD40" s="32"/>
      <c r="AE40" s="32"/>
    </row>
    <row r="41" spans="1:31" s="90" customFormat="1" ht="15" customHeight="1" x14ac:dyDescent="0.2">
      <c r="A41" s="119">
        <f t="shared" si="1"/>
        <v>38</v>
      </c>
      <c r="B41" s="287"/>
      <c r="C41" s="105" t="s">
        <v>281</v>
      </c>
      <c r="D41" s="106" t="s">
        <v>10</v>
      </c>
      <c r="E41" s="107">
        <v>1</v>
      </c>
      <c r="F41" s="179">
        <v>3200</v>
      </c>
      <c r="G41" s="179">
        <v>19400</v>
      </c>
      <c r="H41" s="144"/>
      <c r="I41" s="182"/>
      <c r="J41" s="182"/>
      <c r="K41" s="182"/>
      <c r="L41" s="182">
        <f>+F41+G41</f>
        <v>22600</v>
      </c>
      <c r="M41" s="181">
        <f t="shared" si="0"/>
        <v>4520</v>
      </c>
      <c r="N41" s="187">
        <v>0</v>
      </c>
      <c r="O41" s="120" t="s">
        <v>107</v>
      </c>
      <c r="P41" s="2"/>
      <c r="Q41" s="4"/>
      <c r="R41" s="33"/>
      <c r="S41" s="33"/>
      <c r="T41" s="33"/>
      <c r="U41" s="33"/>
      <c r="V41" s="33"/>
      <c r="W41" s="33"/>
      <c r="X41" s="33"/>
      <c r="Y41" s="33"/>
      <c r="Z41" s="33"/>
      <c r="AA41" s="33"/>
      <c r="AB41" s="33"/>
      <c r="AC41" s="32"/>
      <c r="AD41" s="32"/>
      <c r="AE41" s="32"/>
    </row>
    <row r="42" spans="1:31" s="90" customFormat="1" ht="15" customHeight="1" x14ac:dyDescent="0.2">
      <c r="A42" s="119">
        <f t="shared" si="1"/>
        <v>39</v>
      </c>
      <c r="B42" s="287" t="s">
        <v>288</v>
      </c>
      <c r="C42" s="105" t="s">
        <v>311</v>
      </c>
      <c r="D42" s="106" t="s">
        <v>10</v>
      </c>
      <c r="E42" s="107">
        <v>1</v>
      </c>
      <c r="F42" s="179">
        <v>550</v>
      </c>
      <c r="G42" s="179">
        <v>3500</v>
      </c>
      <c r="H42" s="144"/>
      <c r="I42" s="182"/>
      <c r="J42" s="182"/>
      <c r="K42" s="182"/>
      <c r="L42" s="182">
        <f>+F42+G42</f>
        <v>4050</v>
      </c>
      <c r="M42" s="181">
        <v>310</v>
      </c>
      <c r="N42" s="187">
        <v>0</v>
      </c>
      <c r="O42" s="120" t="s">
        <v>107</v>
      </c>
      <c r="P42" s="2"/>
      <c r="Q42" s="4"/>
      <c r="R42" s="33"/>
      <c r="S42" s="33"/>
      <c r="T42" s="33"/>
      <c r="U42" s="33"/>
      <c r="V42" s="33"/>
      <c r="W42" s="33"/>
      <c r="X42" s="33"/>
      <c r="Y42" s="33"/>
      <c r="Z42" s="33"/>
      <c r="AA42" s="33"/>
      <c r="AB42" s="33"/>
      <c r="AC42" s="32"/>
      <c r="AD42" s="32"/>
      <c r="AE42" s="32"/>
    </row>
    <row r="43" spans="1:31" s="90" customFormat="1" ht="15" customHeight="1" x14ac:dyDescent="0.2">
      <c r="A43" s="119">
        <f t="shared" si="1"/>
        <v>40</v>
      </c>
      <c r="B43" s="287"/>
      <c r="C43" s="105" t="s">
        <v>272</v>
      </c>
      <c r="D43" s="106" t="s">
        <v>10</v>
      </c>
      <c r="E43" s="107">
        <v>1</v>
      </c>
      <c r="F43" s="179">
        <v>400</v>
      </c>
      <c r="G43" s="179">
        <v>1100</v>
      </c>
      <c r="H43" s="144"/>
      <c r="I43" s="182"/>
      <c r="J43" s="182"/>
      <c r="K43" s="182"/>
      <c r="L43" s="182">
        <f>+F43+G43</f>
        <v>1500</v>
      </c>
      <c r="M43" s="181">
        <f t="shared" si="0"/>
        <v>300</v>
      </c>
      <c r="N43" s="187">
        <v>0</v>
      </c>
      <c r="O43" s="120" t="s">
        <v>107</v>
      </c>
      <c r="P43" s="2"/>
      <c r="Q43" s="4"/>
      <c r="R43" s="33"/>
      <c r="S43" s="33"/>
      <c r="T43" s="33"/>
      <c r="U43" s="33"/>
      <c r="V43" s="33"/>
      <c r="W43" s="33"/>
      <c r="X43" s="33"/>
      <c r="Y43" s="33"/>
      <c r="Z43" s="33"/>
      <c r="AA43" s="33"/>
      <c r="AB43" s="33"/>
      <c r="AC43" s="32"/>
      <c r="AD43" s="32"/>
      <c r="AE43" s="32"/>
    </row>
    <row r="44" spans="1:31" s="90" customFormat="1" ht="15" customHeight="1" x14ac:dyDescent="0.2">
      <c r="A44" s="119">
        <f t="shared" si="1"/>
        <v>41</v>
      </c>
      <c r="B44" s="287"/>
      <c r="C44" s="105" t="s">
        <v>273</v>
      </c>
      <c r="D44" s="106" t="s">
        <v>10</v>
      </c>
      <c r="E44" s="107">
        <v>8</v>
      </c>
      <c r="F44" s="179">
        <v>135</v>
      </c>
      <c r="G44" s="179">
        <v>145</v>
      </c>
      <c r="H44" s="144"/>
      <c r="I44" s="182"/>
      <c r="J44" s="182"/>
      <c r="K44" s="182"/>
      <c r="L44" s="182">
        <f>E44*(F44+G44)</f>
        <v>2240</v>
      </c>
      <c r="M44" s="181">
        <f t="shared" si="0"/>
        <v>448</v>
      </c>
      <c r="N44" s="187">
        <v>0</v>
      </c>
      <c r="O44" s="120" t="s">
        <v>107</v>
      </c>
      <c r="P44" s="2"/>
      <c r="Q44" s="4"/>
      <c r="R44" s="33"/>
      <c r="S44" s="33"/>
      <c r="T44" s="33"/>
      <c r="U44" s="33"/>
      <c r="V44" s="33"/>
      <c r="W44" s="33"/>
      <c r="X44" s="33"/>
      <c r="Y44" s="33"/>
      <c r="Z44" s="33"/>
      <c r="AA44" s="33"/>
      <c r="AB44" s="33"/>
      <c r="AC44" s="32"/>
      <c r="AD44" s="32"/>
      <c r="AE44" s="32"/>
    </row>
    <row r="45" spans="1:31" s="90" customFormat="1" ht="15" customHeight="1" x14ac:dyDescent="0.2">
      <c r="A45" s="119">
        <f t="shared" si="1"/>
        <v>42</v>
      </c>
      <c r="B45" s="287" t="s">
        <v>289</v>
      </c>
      <c r="C45" s="105" t="s">
        <v>311</v>
      </c>
      <c r="D45" s="106" t="s">
        <v>10</v>
      </c>
      <c r="E45" s="107">
        <v>1</v>
      </c>
      <c r="F45" s="179">
        <v>550</v>
      </c>
      <c r="G45" s="179">
        <v>3500</v>
      </c>
      <c r="H45" s="144"/>
      <c r="I45" s="182"/>
      <c r="J45" s="182"/>
      <c r="K45" s="182"/>
      <c r="L45" s="182">
        <f>+F45+G45</f>
        <v>4050</v>
      </c>
      <c r="M45" s="181">
        <v>310</v>
      </c>
      <c r="N45" s="187">
        <v>0</v>
      </c>
      <c r="O45" s="120" t="s">
        <v>107</v>
      </c>
      <c r="P45" s="2"/>
      <c r="Q45" s="4"/>
      <c r="R45" s="33"/>
      <c r="S45" s="33"/>
      <c r="T45" s="33"/>
      <c r="U45" s="33"/>
      <c r="V45" s="33"/>
      <c r="W45" s="33"/>
      <c r="X45" s="33"/>
      <c r="Y45" s="33"/>
      <c r="Z45" s="33"/>
      <c r="AA45" s="33"/>
      <c r="AB45" s="33"/>
      <c r="AC45" s="32"/>
      <c r="AD45" s="32"/>
      <c r="AE45" s="32"/>
    </row>
    <row r="46" spans="1:31" s="90" customFormat="1" ht="15" customHeight="1" x14ac:dyDescent="0.2">
      <c r="A46" s="119">
        <f t="shared" si="1"/>
        <v>43</v>
      </c>
      <c r="B46" s="287"/>
      <c r="C46" s="105" t="s">
        <v>272</v>
      </c>
      <c r="D46" s="106" t="s">
        <v>10</v>
      </c>
      <c r="E46" s="107">
        <v>1</v>
      </c>
      <c r="F46" s="179">
        <v>400</v>
      </c>
      <c r="G46" s="179">
        <v>1100</v>
      </c>
      <c r="H46" s="144"/>
      <c r="I46" s="182"/>
      <c r="J46" s="182"/>
      <c r="K46" s="182"/>
      <c r="L46" s="182">
        <f>+F46+G46</f>
        <v>1500</v>
      </c>
      <c r="M46" s="181">
        <f t="shared" si="0"/>
        <v>300</v>
      </c>
      <c r="N46" s="187">
        <v>0</v>
      </c>
      <c r="O46" s="120" t="s">
        <v>107</v>
      </c>
      <c r="P46" s="2"/>
      <c r="Q46" s="4"/>
      <c r="R46" s="33"/>
      <c r="S46" s="33"/>
      <c r="T46" s="33"/>
      <c r="U46" s="33"/>
      <c r="V46" s="33"/>
      <c r="W46" s="33"/>
      <c r="X46" s="33"/>
      <c r="Y46" s="33"/>
      <c r="Z46" s="33"/>
      <c r="AA46" s="33"/>
      <c r="AB46" s="33"/>
      <c r="AC46" s="32"/>
      <c r="AD46" s="32"/>
      <c r="AE46" s="32"/>
    </row>
    <row r="47" spans="1:31" s="90" customFormat="1" ht="15" customHeight="1" x14ac:dyDescent="0.2">
      <c r="A47" s="119">
        <f t="shared" si="1"/>
        <v>44</v>
      </c>
      <c r="B47" s="287"/>
      <c r="C47" s="105" t="s">
        <v>273</v>
      </c>
      <c r="D47" s="106" t="s">
        <v>10</v>
      </c>
      <c r="E47" s="107">
        <v>8</v>
      </c>
      <c r="F47" s="179">
        <v>135</v>
      </c>
      <c r="G47" s="179">
        <v>145</v>
      </c>
      <c r="H47" s="144"/>
      <c r="I47" s="182"/>
      <c r="J47" s="182"/>
      <c r="K47" s="182"/>
      <c r="L47" s="182">
        <f>E47*(F47+G47)</f>
        <v>2240</v>
      </c>
      <c r="M47" s="181">
        <f t="shared" si="0"/>
        <v>448</v>
      </c>
      <c r="N47" s="187">
        <v>0</v>
      </c>
      <c r="O47" s="120" t="s">
        <v>107</v>
      </c>
      <c r="P47" s="2"/>
      <c r="Q47" s="4"/>
      <c r="R47" s="33"/>
      <c r="S47" s="33"/>
      <c r="T47" s="33"/>
      <c r="U47" s="33"/>
      <c r="V47" s="33"/>
      <c r="W47" s="33"/>
      <c r="X47" s="33"/>
      <c r="Y47" s="33"/>
      <c r="Z47" s="33"/>
      <c r="AA47" s="33"/>
      <c r="AB47" s="33"/>
      <c r="AC47" s="32"/>
      <c r="AD47" s="32"/>
      <c r="AE47" s="32"/>
    </row>
    <row r="48" spans="1:31" s="90" customFormat="1" ht="15" customHeight="1" x14ac:dyDescent="0.2">
      <c r="A48" s="119">
        <f t="shared" si="1"/>
        <v>45</v>
      </c>
      <c r="B48" s="287"/>
      <c r="C48" s="105" t="s">
        <v>281</v>
      </c>
      <c r="D48" s="106" t="s">
        <v>10</v>
      </c>
      <c r="E48" s="107">
        <v>1</v>
      </c>
      <c r="F48" s="179">
        <v>3200</v>
      </c>
      <c r="G48" s="179">
        <v>23000</v>
      </c>
      <c r="H48" s="144"/>
      <c r="I48" s="182"/>
      <c r="J48" s="182"/>
      <c r="K48" s="182"/>
      <c r="L48" s="182">
        <f>+F48+G48</f>
        <v>26200</v>
      </c>
      <c r="M48" s="181">
        <f t="shared" si="0"/>
        <v>5240</v>
      </c>
      <c r="N48" s="187">
        <v>0</v>
      </c>
      <c r="O48" s="120" t="s">
        <v>107</v>
      </c>
      <c r="P48" s="2"/>
      <c r="Q48" s="4"/>
      <c r="R48" s="33"/>
      <c r="S48" s="33"/>
      <c r="T48" s="33"/>
      <c r="U48" s="33"/>
      <c r="V48" s="33"/>
      <c r="W48" s="33"/>
      <c r="X48" s="33"/>
      <c r="Y48" s="33"/>
      <c r="Z48" s="33"/>
      <c r="AA48" s="33"/>
      <c r="AB48" s="33"/>
      <c r="AC48" s="32"/>
      <c r="AD48" s="32"/>
      <c r="AE48" s="32"/>
    </row>
    <row r="49" spans="1:31" s="90" customFormat="1" ht="15" customHeight="1" x14ac:dyDescent="0.2">
      <c r="A49" s="119">
        <f t="shared" si="1"/>
        <v>46</v>
      </c>
      <c r="B49" s="287" t="s">
        <v>290</v>
      </c>
      <c r="C49" s="105" t="s">
        <v>311</v>
      </c>
      <c r="D49" s="106" t="s">
        <v>10</v>
      </c>
      <c r="E49" s="107">
        <v>1</v>
      </c>
      <c r="F49" s="179">
        <v>550</v>
      </c>
      <c r="G49" s="179">
        <v>3500</v>
      </c>
      <c r="H49" s="144"/>
      <c r="I49" s="182"/>
      <c r="J49" s="182"/>
      <c r="K49" s="182"/>
      <c r="L49" s="182">
        <f>+F49+G49</f>
        <v>4050</v>
      </c>
      <c r="M49" s="181">
        <v>310</v>
      </c>
      <c r="N49" s="187">
        <v>0</v>
      </c>
      <c r="O49" s="120" t="s">
        <v>107</v>
      </c>
      <c r="P49" s="2"/>
      <c r="Q49" s="4"/>
      <c r="R49" s="33"/>
      <c r="S49" s="33"/>
      <c r="T49" s="33"/>
      <c r="U49" s="33"/>
      <c r="V49" s="33"/>
      <c r="W49" s="33"/>
      <c r="X49" s="33"/>
      <c r="Y49" s="33"/>
      <c r="Z49" s="33"/>
      <c r="AA49" s="33"/>
      <c r="AB49" s="33"/>
      <c r="AC49" s="32"/>
      <c r="AD49" s="32"/>
      <c r="AE49" s="32"/>
    </row>
    <row r="50" spans="1:31" s="90" customFormat="1" ht="15" customHeight="1" x14ac:dyDescent="0.2">
      <c r="A50" s="119">
        <f t="shared" si="1"/>
        <v>47</v>
      </c>
      <c r="B50" s="287"/>
      <c r="C50" s="105" t="s">
        <v>308</v>
      </c>
      <c r="D50" s="106" t="s">
        <v>10</v>
      </c>
      <c r="E50" s="107">
        <v>1</v>
      </c>
      <c r="F50" s="179">
        <v>400</v>
      </c>
      <c r="G50" s="179">
        <v>2000</v>
      </c>
      <c r="H50" s="144"/>
      <c r="I50" s="182"/>
      <c r="J50" s="182"/>
      <c r="K50" s="182"/>
      <c r="L50" s="182">
        <f>+F50+G50</f>
        <v>2400</v>
      </c>
      <c r="M50" s="181">
        <f t="shared" si="0"/>
        <v>480</v>
      </c>
      <c r="N50" s="187">
        <v>0</v>
      </c>
      <c r="O50" s="120" t="s">
        <v>107</v>
      </c>
      <c r="P50" s="2"/>
      <c r="Q50" s="4"/>
      <c r="R50" s="33"/>
      <c r="S50" s="33"/>
      <c r="T50" s="33"/>
      <c r="U50" s="33"/>
      <c r="V50" s="33"/>
      <c r="W50" s="33"/>
      <c r="X50" s="33"/>
      <c r="Y50" s="33"/>
      <c r="Z50" s="33"/>
      <c r="AA50" s="33"/>
      <c r="AB50" s="33"/>
      <c r="AC50" s="32"/>
      <c r="AD50" s="32"/>
      <c r="AE50" s="32"/>
    </row>
    <row r="51" spans="1:31" s="90" customFormat="1" ht="15" customHeight="1" x14ac:dyDescent="0.2">
      <c r="A51" s="119">
        <f t="shared" si="1"/>
        <v>48</v>
      </c>
      <c r="B51" s="287"/>
      <c r="C51" s="105" t="s">
        <v>273</v>
      </c>
      <c r="D51" s="106" t="s">
        <v>10</v>
      </c>
      <c r="E51" s="107">
        <v>8</v>
      </c>
      <c r="F51" s="179">
        <v>135</v>
      </c>
      <c r="G51" s="179">
        <v>145</v>
      </c>
      <c r="H51" s="144"/>
      <c r="I51" s="182"/>
      <c r="J51" s="182"/>
      <c r="K51" s="182"/>
      <c r="L51" s="182">
        <f>E51*(F51+G51)</f>
        <v>2240</v>
      </c>
      <c r="M51" s="181">
        <f t="shared" si="0"/>
        <v>448</v>
      </c>
      <c r="N51" s="187">
        <v>0</v>
      </c>
      <c r="O51" s="120" t="s">
        <v>107</v>
      </c>
      <c r="P51" s="2"/>
      <c r="Q51" s="4"/>
      <c r="R51" s="33"/>
      <c r="S51" s="33"/>
      <c r="T51" s="33"/>
      <c r="U51" s="33"/>
      <c r="V51" s="33"/>
      <c r="W51" s="33"/>
      <c r="X51" s="33"/>
      <c r="Y51" s="33"/>
      <c r="Z51" s="33"/>
      <c r="AA51" s="33"/>
      <c r="AB51" s="33"/>
      <c r="AC51" s="32"/>
      <c r="AD51" s="32"/>
      <c r="AE51" s="32"/>
    </row>
    <row r="52" spans="1:31" s="90" customFormat="1" ht="15" customHeight="1" x14ac:dyDescent="0.2">
      <c r="A52" s="119">
        <f t="shared" si="1"/>
        <v>49</v>
      </c>
      <c r="B52" s="287"/>
      <c r="C52" s="105" t="s">
        <v>291</v>
      </c>
      <c r="D52" s="106" t="s">
        <v>10</v>
      </c>
      <c r="E52" s="107">
        <v>1</v>
      </c>
      <c r="F52" s="179">
        <v>800</v>
      </c>
      <c r="G52" s="179">
        <v>1200</v>
      </c>
      <c r="H52" s="144"/>
      <c r="I52" s="182"/>
      <c r="J52" s="182"/>
      <c r="K52" s="182"/>
      <c r="L52" s="182">
        <f>+F52+G52</f>
        <v>2000</v>
      </c>
      <c r="M52" s="181">
        <f t="shared" si="0"/>
        <v>400</v>
      </c>
      <c r="N52" s="187">
        <v>0</v>
      </c>
      <c r="O52" s="120" t="s">
        <v>107</v>
      </c>
      <c r="P52" s="2"/>
      <c r="Q52" s="4"/>
      <c r="R52" s="33"/>
      <c r="S52" s="33"/>
      <c r="T52" s="33"/>
      <c r="U52" s="33"/>
      <c r="V52" s="33"/>
      <c r="W52" s="33"/>
      <c r="X52" s="33"/>
      <c r="Y52" s="33"/>
      <c r="Z52" s="33"/>
      <c r="AA52" s="33"/>
      <c r="AB52" s="33"/>
      <c r="AC52" s="32"/>
      <c r="AD52" s="32"/>
      <c r="AE52" s="32"/>
    </row>
    <row r="53" spans="1:31" s="90" customFormat="1" ht="30" customHeight="1" x14ac:dyDescent="0.2">
      <c r="A53" s="119">
        <f>A52+1</f>
        <v>50</v>
      </c>
      <c r="B53" s="287" t="s">
        <v>292</v>
      </c>
      <c r="C53" s="105" t="s">
        <v>296</v>
      </c>
      <c r="D53" s="106" t="s">
        <v>82</v>
      </c>
      <c r="E53" s="107">
        <v>12500</v>
      </c>
      <c r="F53" s="179">
        <v>22</v>
      </c>
      <c r="G53" s="179">
        <v>12.5</v>
      </c>
      <c r="H53" s="144"/>
      <c r="I53" s="182"/>
      <c r="J53" s="182"/>
      <c r="K53" s="182"/>
      <c r="L53" s="182">
        <f>E53*(F53+G53)</f>
        <v>431250</v>
      </c>
      <c r="M53" s="181">
        <f t="shared" si="0"/>
        <v>86250</v>
      </c>
      <c r="N53" s="187">
        <v>0</v>
      </c>
      <c r="O53" s="120" t="s">
        <v>107</v>
      </c>
      <c r="P53" s="2"/>
      <c r="Q53" s="4"/>
      <c r="R53" s="33"/>
      <c r="S53" s="33"/>
      <c r="T53" s="33"/>
      <c r="U53" s="33"/>
      <c r="V53" s="33"/>
      <c r="W53" s="33"/>
      <c r="X53" s="33"/>
      <c r="Y53" s="33"/>
      <c r="Z53" s="33"/>
      <c r="AA53" s="33"/>
      <c r="AB53" s="33"/>
      <c r="AC53" s="32"/>
      <c r="AD53" s="32"/>
      <c r="AE53" s="32"/>
    </row>
    <row r="54" spans="1:31" s="90" customFormat="1" ht="30" customHeight="1" x14ac:dyDescent="0.2">
      <c r="A54" s="119">
        <f>A53+1</f>
        <v>51</v>
      </c>
      <c r="B54" s="287"/>
      <c r="C54" s="105" t="s">
        <v>295</v>
      </c>
      <c r="D54" s="106" t="s">
        <v>82</v>
      </c>
      <c r="E54" s="107">
        <v>15200</v>
      </c>
      <c r="F54" s="179">
        <v>2.75</v>
      </c>
      <c r="G54" s="179">
        <v>2</v>
      </c>
      <c r="H54" s="144"/>
      <c r="I54" s="182"/>
      <c r="J54" s="182"/>
      <c r="K54" s="182"/>
      <c r="L54" s="182">
        <f>+E54*(F54+G54)</f>
        <v>72200</v>
      </c>
      <c r="M54" s="181">
        <f t="shared" si="0"/>
        <v>14440</v>
      </c>
      <c r="N54" s="187">
        <v>0</v>
      </c>
      <c r="O54" s="120" t="s">
        <v>107</v>
      </c>
      <c r="P54" s="2"/>
      <c r="Q54" s="4"/>
      <c r="R54" s="33"/>
      <c r="S54" s="33"/>
      <c r="T54" s="33"/>
      <c r="U54" s="33"/>
      <c r="V54" s="33"/>
      <c r="W54" s="33"/>
      <c r="X54" s="33"/>
      <c r="Y54" s="33"/>
      <c r="Z54" s="33"/>
      <c r="AA54" s="33"/>
      <c r="AB54" s="33"/>
      <c r="AC54" s="32"/>
      <c r="AD54" s="32"/>
      <c r="AE54" s="32"/>
    </row>
    <row r="55" spans="1:31" s="136" customFormat="1" ht="15" customHeight="1" x14ac:dyDescent="0.2">
      <c r="A55" s="119">
        <f>+A54+1</f>
        <v>52</v>
      </c>
      <c r="B55" s="139" t="s">
        <v>436</v>
      </c>
      <c r="C55" s="105" t="s">
        <v>442</v>
      </c>
      <c r="D55" s="106" t="s">
        <v>10</v>
      </c>
      <c r="E55" s="107">
        <v>1</v>
      </c>
      <c r="F55" s="179">
        <v>0</v>
      </c>
      <c r="G55" s="179">
        <v>25000</v>
      </c>
      <c r="H55" s="144"/>
      <c r="I55" s="182"/>
      <c r="J55" s="182"/>
      <c r="K55" s="182"/>
      <c r="L55" s="182">
        <f>+F55+G55</f>
        <v>25000</v>
      </c>
      <c r="M55" s="181">
        <v>0</v>
      </c>
      <c r="N55" s="187">
        <v>25000</v>
      </c>
      <c r="O55" s="120" t="s">
        <v>107</v>
      </c>
      <c r="P55" s="2"/>
      <c r="Q55" s="4"/>
      <c r="R55" s="33"/>
      <c r="S55" s="33"/>
      <c r="T55" s="33"/>
      <c r="U55" s="33"/>
      <c r="V55" s="33"/>
      <c r="W55" s="33"/>
      <c r="X55" s="33"/>
      <c r="Y55" s="33"/>
      <c r="Z55" s="33"/>
      <c r="AA55" s="33"/>
      <c r="AB55" s="33"/>
      <c r="AC55" s="32"/>
      <c r="AD55" s="32"/>
      <c r="AE55" s="32"/>
    </row>
    <row r="56" spans="1:31" s="90" customFormat="1" ht="30" customHeight="1" x14ac:dyDescent="0.2">
      <c r="A56" s="119">
        <f>+A55+1</f>
        <v>53</v>
      </c>
      <c r="B56" s="104" t="s">
        <v>297</v>
      </c>
      <c r="C56" s="105" t="s">
        <v>299</v>
      </c>
      <c r="D56" s="106" t="s">
        <v>11</v>
      </c>
      <c r="E56" s="107">
        <v>1</v>
      </c>
      <c r="F56" s="179">
        <v>3200</v>
      </c>
      <c r="G56" s="179">
        <v>5800</v>
      </c>
      <c r="H56" s="144"/>
      <c r="I56" s="182"/>
      <c r="J56" s="182"/>
      <c r="K56" s="182"/>
      <c r="L56" s="182">
        <f t="shared" ref="L56:L70" si="2">+E56*(F56+G56)</f>
        <v>9000</v>
      </c>
      <c r="M56" s="181">
        <f t="shared" si="0"/>
        <v>1800</v>
      </c>
      <c r="N56" s="187">
        <v>0</v>
      </c>
      <c r="O56" s="120" t="s">
        <v>183</v>
      </c>
      <c r="P56" s="2"/>
      <c r="Q56" s="4"/>
      <c r="R56" s="33"/>
      <c r="S56" s="33"/>
      <c r="T56" s="33"/>
      <c r="U56" s="33"/>
      <c r="V56" s="33"/>
      <c r="W56" s="33"/>
      <c r="X56" s="33"/>
      <c r="Y56" s="33"/>
      <c r="Z56" s="33"/>
      <c r="AA56" s="33"/>
      <c r="AB56" s="33"/>
      <c r="AC56" s="32"/>
      <c r="AD56" s="32"/>
      <c r="AE56" s="32"/>
    </row>
    <row r="57" spans="1:31" s="90" customFormat="1" ht="30" customHeight="1" x14ac:dyDescent="0.2">
      <c r="A57" s="119">
        <f t="shared" si="1"/>
        <v>54</v>
      </c>
      <c r="B57" s="104" t="s">
        <v>300</v>
      </c>
      <c r="C57" s="105" t="s">
        <v>298</v>
      </c>
      <c r="D57" s="106" t="s">
        <v>11</v>
      </c>
      <c r="E57" s="107">
        <v>1</v>
      </c>
      <c r="F57" s="179">
        <v>1100</v>
      </c>
      <c r="G57" s="179">
        <v>1250</v>
      </c>
      <c r="H57" s="144"/>
      <c r="I57" s="182"/>
      <c r="J57" s="182"/>
      <c r="K57" s="182"/>
      <c r="L57" s="182">
        <f t="shared" si="2"/>
        <v>2350</v>
      </c>
      <c r="M57" s="181">
        <f t="shared" si="0"/>
        <v>470</v>
      </c>
      <c r="N57" s="187">
        <v>0</v>
      </c>
      <c r="O57" s="120" t="s">
        <v>183</v>
      </c>
      <c r="P57" s="2"/>
      <c r="Q57" s="4"/>
      <c r="R57" s="33"/>
      <c r="S57" s="33"/>
      <c r="T57" s="33"/>
      <c r="U57" s="33"/>
      <c r="V57" s="33"/>
      <c r="W57" s="33"/>
      <c r="X57" s="33"/>
      <c r="Y57" s="33"/>
      <c r="Z57" s="33"/>
      <c r="AA57" s="33"/>
      <c r="AB57" s="33"/>
      <c r="AC57" s="32"/>
      <c r="AD57" s="32"/>
      <c r="AE57" s="32"/>
    </row>
    <row r="58" spans="1:31" s="90" customFormat="1" ht="30" customHeight="1" x14ac:dyDescent="0.2">
      <c r="A58" s="119">
        <f t="shared" si="1"/>
        <v>55</v>
      </c>
      <c r="B58" s="104" t="s">
        <v>301</v>
      </c>
      <c r="C58" s="105" t="s">
        <v>298</v>
      </c>
      <c r="D58" s="106" t="s">
        <v>11</v>
      </c>
      <c r="E58" s="107">
        <v>1</v>
      </c>
      <c r="F58" s="179">
        <v>1100</v>
      </c>
      <c r="G58" s="179">
        <v>4250</v>
      </c>
      <c r="H58" s="144"/>
      <c r="I58" s="182"/>
      <c r="J58" s="182"/>
      <c r="K58" s="182"/>
      <c r="L58" s="182">
        <f t="shared" si="2"/>
        <v>5350</v>
      </c>
      <c r="M58" s="181">
        <v>0</v>
      </c>
      <c r="N58" s="187">
        <v>0</v>
      </c>
      <c r="O58" s="120" t="s">
        <v>183</v>
      </c>
      <c r="P58" s="2"/>
      <c r="Q58" s="4"/>
      <c r="R58" s="33"/>
      <c r="S58" s="33"/>
      <c r="T58" s="33"/>
      <c r="U58" s="33"/>
      <c r="V58" s="33"/>
      <c r="W58" s="33"/>
      <c r="X58" s="33"/>
      <c r="Y58" s="33"/>
      <c r="Z58" s="33"/>
      <c r="AA58" s="33"/>
      <c r="AB58" s="33"/>
      <c r="AC58" s="32"/>
      <c r="AD58" s="32"/>
      <c r="AE58" s="32"/>
    </row>
    <row r="59" spans="1:31" s="90" customFormat="1" ht="30" customHeight="1" x14ac:dyDescent="0.2">
      <c r="A59" s="119">
        <f t="shared" si="1"/>
        <v>56</v>
      </c>
      <c r="B59" s="300" t="s">
        <v>302</v>
      </c>
      <c r="C59" s="105" t="s">
        <v>303</v>
      </c>
      <c r="D59" s="106" t="s">
        <v>11</v>
      </c>
      <c r="E59" s="107">
        <v>1</v>
      </c>
      <c r="F59" s="179">
        <v>2200</v>
      </c>
      <c r="G59" s="179">
        <v>5000</v>
      </c>
      <c r="H59" s="144"/>
      <c r="I59" s="182"/>
      <c r="J59" s="182"/>
      <c r="K59" s="182"/>
      <c r="L59" s="182">
        <f t="shared" si="2"/>
        <v>7200</v>
      </c>
      <c r="M59" s="181">
        <v>0</v>
      </c>
      <c r="N59" s="187">
        <v>0</v>
      </c>
      <c r="O59" s="120" t="s">
        <v>183</v>
      </c>
      <c r="P59" s="2"/>
      <c r="Q59" s="4"/>
      <c r="R59" s="33"/>
      <c r="S59" s="33"/>
      <c r="T59" s="33"/>
      <c r="U59" s="33"/>
      <c r="V59" s="33"/>
      <c r="W59" s="33"/>
      <c r="X59" s="33"/>
      <c r="Y59" s="33"/>
      <c r="Z59" s="33"/>
      <c r="AA59" s="33"/>
      <c r="AB59" s="33"/>
      <c r="AC59" s="32"/>
      <c r="AD59" s="32"/>
      <c r="AE59" s="32"/>
    </row>
    <row r="60" spans="1:31" s="136" customFormat="1" ht="15" customHeight="1" x14ac:dyDescent="0.2">
      <c r="A60" s="119">
        <f>+A59+1</f>
        <v>57</v>
      </c>
      <c r="B60" s="301"/>
      <c r="C60" s="105" t="s">
        <v>437</v>
      </c>
      <c r="D60" s="106" t="s">
        <v>10</v>
      </c>
      <c r="E60" s="107">
        <v>1</v>
      </c>
      <c r="F60" s="179">
        <v>1100</v>
      </c>
      <c r="G60" s="179">
        <v>12000</v>
      </c>
      <c r="H60" s="144"/>
      <c r="I60" s="182"/>
      <c r="J60" s="182"/>
      <c r="K60" s="182"/>
      <c r="L60" s="182">
        <f t="shared" si="2"/>
        <v>13100</v>
      </c>
      <c r="M60" s="181">
        <f t="shared" si="0"/>
        <v>2620</v>
      </c>
      <c r="N60" s="187"/>
      <c r="O60" s="120"/>
      <c r="P60" s="2"/>
      <c r="Q60" s="4"/>
      <c r="R60" s="33"/>
      <c r="S60" s="33"/>
      <c r="T60" s="33"/>
      <c r="U60" s="33"/>
      <c r="V60" s="33"/>
      <c r="W60" s="33"/>
      <c r="X60" s="33"/>
      <c r="Y60" s="33"/>
      <c r="Z60" s="33"/>
      <c r="AA60" s="33"/>
      <c r="AB60" s="33"/>
      <c r="AC60" s="32"/>
      <c r="AD60" s="32"/>
      <c r="AE60" s="32"/>
    </row>
    <row r="61" spans="1:31" s="90" customFormat="1" ht="29.25" customHeight="1" x14ac:dyDescent="0.2">
      <c r="A61" s="119">
        <f>+A60+1</f>
        <v>58</v>
      </c>
      <c r="B61" s="287" t="s">
        <v>304</v>
      </c>
      <c r="C61" s="105" t="s">
        <v>305</v>
      </c>
      <c r="D61" s="106" t="s">
        <v>82</v>
      </c>
      <c r="E61" s="107">
        <v>7500</v>
      </c>
      <c r="F61" s="179">
        <v>2.75</v>
      </c>
      <c r="G61" s="179">
        <v>2</v>
      </c>
      <c r="H61" s="144"/>
      <c r="I61" s="182"/>
      <c r="J61" s="182"/>
      <c r="K61" s="182"/>
      <c r="L61" s="182">
        <f t="shared" si="2"/>
        <v>35625</v>
      </c>
      <c r="M61" s="181">
        <v>0</v>
      </c>
      <c r="N61" s="187">
        <v>0</v>
      </c>
      <c r="O61" s="120" t="s">
        <v>183</v>
      </c>
      <c r="P61" s="2"/>
      <c r="Q61" s="4"/>
      <c r="R61" s="33"/>
      <c r="S61" s="33"/>
      <c r="T61" s="33"/>
      <c r="U61" s="33"/>
      <c r="V61" s="33"/>
      <c r="W61" s="33"/>
      <c r="X61" s="33"/>
      <c r="Y61" s="33"/>
      <c r="Z61" s="33"/>
      <c r="AA61" s="33"/>
      <c r="AB61" s="33"/>
      <c r="AC61" s="32"/>
      <c r="AD61" s="32"/>
      <c r="AE61" s="32"/>
    </row>
    <row r="62" spans="1:31" s="90" customFormat="1" ht="42.75" x14ac:dyDescent="0.2">
      <c r="A62" s="119">
        <f t="shared" si="1"/>
        <v>59</v>
      </c>
      <c r="B62" s="287"/>
      <c r="C62" s="105" t="s">
        <v>293</v>
      </c>
      <c r="D62" s="106" t="s">
        <v>10</v>
      </c>
      <c r="E62" s="107">
        <v>800</v>
      </c>
      <c r="F62" s="179">
        <v>12</v>
      </c>
      <c r="G62" s="179">
        <v>4</v>
      </c>
      <c r="H62" s="144"/>
      <c r="I62" s="182"/>
      <c r="J62" s="182"/>
      <c r="K62" s="182"/>
      <c r="L62" s="182">
        <f t="shared" si="2"/>
        <v>12800</v>
      </c>
      <c r="M62" s="181">
        <v>0</v>
      </c>
      <c r="N62" s="187">
        <v>0</v>
      </c>
      <c r="O62" s="120" t="s">
        <v>183</v>
      </c>
      <c r="P62" s="2"/>
      <c r="Q62" s="4"/>
      <c r="R62" s="33"/>
      <c r="S62" s="33"/>
      <c r="T62" s="33"/>
      <c r="U62" s="33"/>
      <c r="V62" s="33"/>
      <c r="W62" s="33"/>
      <c r="X62" s="33"/>
      <c r="Y62" s="33"/>
      <c r="Z62" s="33"/>
      <c r="AA62" s="33"/>
      <c r="AB62" s="33"/>
      <c r="AC62" s="32"/>
      <c r="AD62" s="32"/>
      <c r="AE62" s="32"/>
    </row>
    <row r="63" spans="1:31" s="90" customFormat="1" ht="29.25" customHeight="1" x14ac:dyDescent="0.2">
      <c r="A63" s="119">
        <f t="shared" si="1"/>
        <v>60</v>
      </c>
      <c r="B63" s="287"/>
      <c r="C63" s="105" t="s">
        <v>294</v>
      </c>
      <c r="D63" s="106" t="s">
        <v>10</v>
      </c>
      <c r="E63" s="107">
        <v>4</v>
      </c>
      <c r="F63" s="179">
        <v>1000</v>
      </c>
      <c r="G63" s="179">
        <v>475</v>
      </c>
      <c r="H63" s="144"/>
      <c r="I63" s="182"/>
      <c r="J63" s="182"/>
      <c r="K63" s="182"/>
      <c r="L63" s="182">
        <f t="shared" si="2"/>
        <v>5900</v>
      </c>
      <c r="M63" s="181">
        <f t="shared" si="0"/>
        <v>1180</v>
      </c>
      <c r="N63" s="187">
        <v>0</v>
      </c>
      <c r="O63" s="120" t="s">
        <v>183</v>
      </c>
      <c r="P63" s="2"/>
      <c r="Q63" s="4"/>
      <c r="R63" s="33"/>
      <c r="S63" s="33"/>
      <c r="T63" s="33"/>
      <c r="U63" s="33"/>
      <c r="V63" s="33"/>
      <c r="W63" s="33"/>
      <c r="X63" s="33"/>
      <c r="Y63" s="33"/>
      <c r="Z63" s="33"/>
      <c r="AA63" s="33"/>
      <c r="AB63" s="33"/>
      <c r="AC63" s="32"/>
      <c r="AD63" s="32"/>
      <c r="AE63" s="32"/>
    </row>
    <row r="64" spans="1:31" s="90" customFormat="1" ht="29.25" customHeight="1" x14ac:dyDescent="0.2">
      <c r="A64" s="119">
        <f t="shared" si="1"/>
        <v>61</v>
      </c>
      <c r="B64" s="287" t="s">
        <v>306</v>
      </c>
      <c r="C64" s="105" t="s">
        <v>463</v>
      </c>
      <c r="D64" s="106" t="s">
        <v>10</v>
      </c>
      <c r="E64" s="107">
        <v>1</v>
      </c>
      <c r="F64" s="179">
        <v>3300</v>
      </c>
      <c r="G64" s="179">
        <v>24000</v>
      </c>
      <c r="H64" s="144"/>
      <c r="I64" s="182"/>
      <c r="J64" s="182"/>
      <c r="K64" s="182"/>
      <c r="L64" s="182">
        <f t="shared" si="2"/>
        <v>27300</v>
      </c>
      <c r="M64" s="181">
        <f t="shared" si="0"/>
        <v>5460</v>
      </c>
      <c r="N64" s="187">
        <v>0</v>
      </c>
      <c r="O64" s="120" t="s">
        <v>174</v>
      </c>
      <c r="P64" s="2"/>
      <c r="Q64" s="4"/>
      <c r="R64" s="33"/>
      <c r="S64" s="33"/>
      <c r="T64" s="33"/>
      <c r="U64" s="33"/>
      <c r="V64" s="33"/>
      <c r="W64" s="33"/>
      <c r="X64" s="33"/>
      <c r="Y64" s="33"/>
      <c r="Z64" s="33"/>
      <c r="AA64" s="33"/>
      <c r="AB64" s="33"/>
      <c r="AC64" s="32"/>
      <c r="AD64" s="32"/>
      <c r="AE64" s="32"/>
    </row>
    <row r="65" spans="1:31" s="90" customFormat="1" ht="29.25" customHeight="1" x14ac:dyDescent="0.2">
      <c r="A65" s="119">
        <f t="shared" si="1"/>
        <v>62</v>
      </c>
      <c r="B65" s="287"/>
      <c r="C65" s="105" t="s">
        <v>307</v>
      </c>
      <c r="D65" s="106" t="s">
        <v>10</v>
      </c>
      <c r="E65" s="107">
        <v>1</v>
      </c>
      <c r="F65" s="179">
        <v>1100</v>
      </c>
      <c r="G65" s="179">
        <v>12000</v>
      </c>
      <c r="H65" s="144"/>
      <c r="I65" s="182"/>
      <c r="J65" s="182"/>
      <c r="K65" s="182"/>
      <c r="L65" s="182">
        <f t="shared" si="2"/>
        <v>13100</v>
      </c>
      <c r="M65" s="181">
        <f t="shared" si="0"/>
        <v>2620</v>
      </c>
      <c r="N65" s="187">
        <v>0</v>
      </c>
      <c r="O65" s="120" t="s">
        <v>174</v>
      </c>
      <c r="P65" s="2"/>
      <c r="Q65" s="4"/>
      <c r="R65" s="33"/>
      <c r="S65" s="33"/>
      <c r="T65" s="33"/>
      <c r="U65" s="33"/>
      <c r="V65" s="33"/>
      <c r="W65" s="33"/>
      <c r="X65" s="33"/>
      <c r="Y65" s="33"/>
      <c r="Z65" s="33"/>
      <c r="AA65" s="33"/>
      <c r="AB65" s="33"/>
      <c r="AC65" s="32"/>
      <c r="AD65" s="32"/>
      <c r="AE65" s="32"/>
    </row>
    <row r="66" spans="1:31" s="90" customFormat="1" ht="15" customHeight="1" x14ac:dyDescent="0.2">
      <c r="A66" s="119">
        <f t="shared" si="1"/>
        <v>63</v>
      </c>
      <c r="B66" s="287"/>
      <c r="C66" s="105" t="s">
        <v>308</v>
      </c>
      <c r="D66" s="106" t="s">
        <v>10</v>
      </c>
      <c r="E66" s="107">
        <v>1</v>
      </c>
      <c r="F66" s="179">
        <v>400</v>
      </c>
      <c r="G66" s="179">
        <v>2000</v>
      </c>
      <c r="H66" s="144"/>
      <c r="I66" s="182"/>
      <c r="J66" s="182"/>
      <c r="K66" s="182"/>
      <c r="L66" s="182">
        <f t="shared" si="2"/>
        <v>2400</v>
      </c>
      <c r="M66" s="181">
        <f t="shared" si="0"/>
        <v>480</v>
      </c>
      <c r="N66" s="187">
        <v>0</v>
      </c>
      <c r="O66" s="120" t="s">
        <v>174</v>
      </c>
      <c r="P66" s="2"/>
      <c r="Q66" s="4"/>
      <c r="R66" s="33"/>
      <c r="S66" s="33"/>
      <c r="T66" s="33"/>
      <c r="U66" s="33"/>
      <c r="V66" s="33"/>
      <c r="W66" s="33"/>
      <c r="X66" s="33"/>
      <c r="Y66" s="33"/>
      <c r="Z66" s="33"/>
      <c r="AA66" s="33"/>
      <c r="AB66" s="33"/>
      <c r="AC66" s="32"/>
      <c r="AD66" s="32"/>
      <c r="AE66" s="32"/>
    </row>
    <row r="67" spans="1:31" s="90" customFormat="1" ht="15" customHeight="1" x14ac:dyDescent="0.2">
      <c r="A67" s="119">
        <f t="shared" si="1"/>
        <v>64</v>
      </c>
      <c r="B67" s="287"/>
      <c r="C67" s="105" t="s">
        <v>291</v>
      </c>
      <c r="D67" s="106" t="s">
        <v>10</v>
      </c>
      <c r="E67" s="107">
        <v>1</v>
      </c>
      <c r="F67" s="179">
        <v>800</v>
      </c>
      <c r="G67" s="179">
        <v>1200</v>
      </c>
      <c r="H67" s="144"/>
      <c r="I67" s="182"/>
      <c r="J67" s="182"/>
      <c r="K67" s="182"/>
      <c r="L67" s="182">
        <f t="shared" si="2"/>
        <v>2000</v>
      </c>
      <c r="M67" s="181">
        <v>0</v>
      </c>
      <c r="N67" s="187">
        <v>0</v>
      </c>
      <c r="O67" s="120" t="s">
        <v>174</v>
      </c>
      <c r="P67" s="2"/>
      <c r="Q67" s="4"/>
      <c r="R67" s="33"/>
      <c r="S67" s="33"/>
      <c r="T67" s="33"/>
      <c r="U67" s="33"/>
      <c r="V67" s="33"/>
      <c r="W67" s="33"/>
      <c r="X67" s="33"/>
      <c r="Y67" s="33"/>
      <c r="Z67" s="33"/>
      <c r="AA67" s="33"/>
      <c r="AB67" s="33"/>
      <c r="AC67" s="32"/>
      <c r="AD67" s="32"/>
      <c r="AE67" s="32"/>
    </row>
    <row r="68" spans="1:31" s="90" customFormat="1" ht="15" customHeight="1" x14ac:dyDescent="0.2">
      <c r="A68" s="119">
        <f t="shared" si="1"/>
        <v>65</v>
      </c>
      <c r="B68" s="287"/>
      <c r="C68" s="105" t="s">
        <v>309</v>
      </c>
      <c r="D68" s="106" t="s">
        <v>10</v>
      </c>
      <c r="E68" s="107">
        <v>1</v>
      </c>
      <c r="F68" s="179">
        <v>250</v>
      </c>
      <c r="G68" s="179">
        <v>0</v>
      </c>
      <c r="H68" s="144"/>
      <c r="I68" s="182"/>
      <c r="J68" s="182"/>
      <c r="K68" s="182"/>
      <c r="L68" s="182">
        <f t="shared" si="2"/>
        <v>250</v>
      </c>
      <c r="M68" s="181">
        <v>50</v>
      </c>
      <c r="N68" s="187">
        <v>0</v>
      </c>
      <c r="O68" s="120" t="s">
        <v>174</v>
      </c>
      <c r="P68" s="2"/>
      <c r="Q68" s="4"/>
      <c r="R68" s="33"/>
      <c r="S68" s="33"/>
      <c r="T68" s="33"/>
      <c r="U68" s="33"/>
      <c r="V68" s="33"/>
      <c r="W68" s="33"/>
      <c r="X68" s="33"/>
      <c r="Y68" s="33"/>
      <c r="Z68" s="33"/>
      <c r="AA68" s="33"/>
      <c r="AB68" s="33"/>
      <c r="AC68" s="32"/>
      <c r="AD68" s="32"/>
      <c r="AE68" s="32"/>
    </row>
    <row r="69" spans="1:31" s="90" customFormat="1" ht="30" customHeight="1" x14ac:dyDescent="0.2">
      <c r="A69" s="119">
        <f t="shared" si="1"/>
        <v>66</v>
      </c>
      <c r="B69" s="104" t="s">
        <v>310</v>
      </c>
      <c r="C69" s="105" t="s">
        <v>312</v>
      </c>
      <c r="D69" s="106" t="s">
        <v>10</v>
      </c>
      <c r="E69" s="107">
        <v>1</v>
      </c>
      <c r="F69" s="179">
        <v>550</v>
      </c>
      <c r="G69" s="179">
        <v>4200</v>
      </c>
      <c r="H69" s="144"/>
      <c r="I69" s="182"/>
      <c r="J69" s="182"/>
      <c r="K69" s="182"/>
      <c r="L69" s="182">
        <f t="shared" si="2"/>
        <v>4750</v>
      </c>
      <c r="M69" s="181">
        <v>45</v>
      </c>
      <c r="N69" s="187">
        <v>0</v>
      </c>
      <c r="O69" s="120" t="s">
        <v>314</v>
      </c>
      <c r="P69" s="2"/>
      <c r="Q69" s="4"/>
      <c r="R69" s="33"/>
      <c r="S69" s="33"/>
      <c r="T69" s="33"/>
      <c r="U69" s="33"/>
      <c r="V69" s="33"/>
      <c r="W69" s="33"/>
      <c r="X69" s="33"/>
      <c r="Y69" s="33"/>
      <c r="Z69" s="33"/>
      <c r="AA69" s="33"/>
      <c r="AB69" s="33"/>
      <c r="AC69" s="32"/>
      <c r="AD69" s="32"/>
      <c r="AE69" s="32"/>
    </row>
    <row r="70" spans="1:31" s="90" customFormat="1" ht="30" customHeight="1" x14ac:dyDescent="0.2">
      <c r="A70" s="119">
        <f>+A69+1</f>
        <v>67</v>
      </c>
      <c r="B70" s="104" t="s">
        <v>313</v>
      </c>
      <c r="C70" s="105" t="s">
        <v>312</v>
      </c>
      <c r="D70" s="106" t="s">
        <v>10</v>
      </c>
      <c r="E70" s="107">
        <v>1</v>
      </c>
      <c r="F70" s="179">
        <v>550</v>
      </c>
      <c r="G70" s="179">
        <v>4200</v>
      </c>
      <c r="H70" s="144"/>
      <c r="I70" s="182"/>
      <c r="J70" s="182"/>
      <c r="K70" s="182"/>
      <c r="L70" s="182">
        <f t="shared" si="2"/>
        <v>4750</v>
      </c>
      <c r="M70" s="181">
        <f t="shared" ref="M70" si="3">+L70*0.2</f>
        <v>950</v>
      </c>
      <c r="N70" s="187">
        <v>0</v>
      </c>
      <c r="O70" s="120" t="s">
        <v>314</v>
      </c>
      <c r="P70" s="2"/>
      <c r="Q70" s="4"/>
      <c r="R70" s="33"/>
      <c r="S70" s="33"/>
      <c r="T70" s="33"/>
      <c r="U70" s="33"/>
      <c r="V70" s="33"/>
      <c r="W70" s="33"/>
      <c r="X70" s="33"/>
      <c r="Y70" s="33"/>
      <c r="Z70" s="33"/>
      <c r="AA70" s="33"/>
      <c r="AB70" s="33"/>
      <c r="AC70" s="32"/>
      <c r="AD70" s="32"/>
      <c r="AE70" s="32"/>
    </row>
    <row r="71" spans="1:31" ht="15" customHeight="1" x14ac:dyDescent="0.2">
      <c r="A71" s="291" t="s">
        <v>438</v>
      </c>
      <c r="B71" s="292"/>
      <c r="C71" s="292"/>
      <c r="D71" s="292"/>
      <c r="E71" s="292"/>
      <c r="F71" s="292"/>
      <c r="G71" s="293"/>
      <c r="H71" s="185"/>
      <c r="I71" s="185"/>
      <c r="J71" s="185"/>
      <c r="K71" s="185"/>
      <c r="L71" s="186">
        <f>SUM(L4:L70)</f>
        <v>888840</v>
      </c>
      <c r="M71" s="186">
        <f>SUM(M4:M70)</f>
        <v>152768</v>
      </c>
      <c r="N71" s="186">
        <f>SUM(N3:N68)</f>
        <v>25000</v>
      </c>
      <c r="O71" s="288"/>
      <c r="P71" s="5"/>
      <c r="Q71" s="113"/>
      <c r="R71" s="8"/>
      <c r="S71" s="8"/>
      <c r="T71" s="8"/>
      <c r="U71" s="8"/>
      <c r="V71" s="8"/>
      <c r="W71" s="8"/>
      <c r="X71" s="33"/>
      <c r="Y71" s="33"/>
      <c r="Z71" s="33"/>
      <c r="AA71" s="33"/>
      <c r="AB71" s="33"/>
      <c r="AC71" s="32"/>
      <c r="AD71" s="32"/>
      <c r="AE71" s="32"/>
    </row>
    <row r="72" spans="1:31" s="136" customFormat="1" ht="15" customHeight="1" x14ac:dyDescent="0.2">
      <c r="A72" s="294" t="s">
        <v>439</v>
      </c>
      <c r="B72" s="295"/>
      <c r="C72" s="295"/>
      <c r="D72" s="295"/>
      <c r="E72" s="295"/>
      <c r="F72" s="295"/>
      <c r="G72" s="296"/>
      <c r="H72" s="175"/>
      <c r="I72" s="175"/>
      <c r="J72" s="175"/>
      <c r="K72" s="175"/>
      <c r="L72" s="176">
        <f>+L71*0.1</f>
        <v>88884</v>
      </c>
      <c r="M72" s="117">
        <f>+L72*0.2</f>
        <v>17776.8</v>
      </c>
      <c r="N72" s="117">
        <v>0</v>
      </c>
      <c r="O72" s="289"/>
      <c r="P72" s="184"/>
      <c r="Q72" s="33"/>
      <c r="R72" s="8"/>
      <c r="S72" s="8"/>
      <c r="T72" s="8"/>
      <c r="U72" s="8"/>
      <c r="V72" s="8"/>
      <c r="W72" s="8"/>
      <c r="X72" s="33"/>
      <c r="Y72" s="33"/>
      <c r="Z72" s="33"/>
      <c r="AA72" s="33"/>
      <c r="AB72" s="33"/>
      <c r="AC72" s="32"/>
      <c r="AD72" s="32"/>
      <c r="AE72" s="32"/>
    </row>
    <row r="73" spans="1:31" s="136" customFormat="1" ht="15" customHeight="1" thickBot="1" x14ac:dyDescent="0.25">
      <c r="A73" s="294" t="s">
        <v>440</v>
      </c>
      <c r="B73" s="295"/>
      <c r="C73" s="295"/>
      <c r="D73" s="295"/>
      <c r="E73" s="295"/>
      <c r="F73" s="295"/>
      <c r="G73" s="296"/>
      <c r="H73" s="175"/>
      <c r="I73" s="175"/>
      <c r="J73" s="175"/>
      <c r="K73" s="175"/>
      <c r="L73" s="176">
        <f>+L71*0.15</f>
        <v>133326</v>
      </c>
      <c r="M73" s="117">
        <f>+L73*0.2</f>
        <v>26665.200000000001</v>
      </c>
      <c r="N73" s="117">
        <v>0</v>
      </c>
      <c r="O73" s="289"/>
      <c r="P73" s="184"/>
      <c r="Q73" s="33"/>
      <c r="R73" s="8"/>
      <c r="S73" s="8"/>
      <c r="T73" s="8"/>
      <c r="U73" s="8"/>
      <c r="V73" s="8"/>
      <c r="W73" s="8"/>
      <c r="X73" s="33"/>
      <c r="Y73" s="33"/>
      <c r="Z73" s="33"/>
      <c r="AA73" s="33"/>
      <c r="AB73" s="33"/>
      <c r="AC73" s="32"/>
      <c r="AD73" s="32"/>
      <c r="AE73" s="32"/>
    </row>
    <row r="74" spans="1:31" ht="15" customHeight="1" thickBot="1" x14ac:dyDescent="0.25">
      <c r="A74" s="297" t="s">
        <v>441</v>
      </c>
      <c r="B74" s="298"/>
      <c r="C74" s="298"/>
      <c r="D74" s="298"/>
      <c r="E74" s="298"/>
      <c r="F74" s="298"/>
      <c r="G74" s="299"/>
      <c r="H74" s="222"/>
      <c r="I74" s="222"/>
      <c r="J74" s="222"/>
      <c r="K74" s="222"/>
      <c r="L74" s="223">
        <f>SUM(L71:L73)</f>
        <v>1111050</v>
      </c>
      <c r="M74" s="223">
        <f>SUM(M71:M73)</f>
        <v>197210</v>
      </c>
      <c r="N74" s="223">
        <f>SUM(N4:N70)</f>
        <v>25000</v>
      </c>
      <c r="O74" s="290"/>
      <c r="P74" s="6">
        <f>SUM(P5:P12)</f>
        <v>0</v>
      </c>
      <c r="Q74" s="114">
        <f>SUM(Q5:Q12)</f>
        <v>0</v>
      </c>
      <c r="R74" s="36"/>
      <c r="S74" s="36"/>
      <c r="T74" s="36"/>
      <c r="U74" s="36"/>
      <c r="V74" s="36"/>
      <c r="W74" s="36"/>
      <c r="X74" s="36"/>
      <c r="Y74" s="36"/>
      <c r="Z74" s="36"/>
      <c r="AA74" s="36"/>
      <c r="AB74" s="36"/>
      <c r="AC74" s="32"/>
      <c r="AD74" s="32"/>
      <c r="AE74" s="32"/>
    </row>
    <row r="75" spans="1:31" ht="15.75" thickTop="1" x14ac:dyDescent="0.2">
      <c r="A75" s="100"/>
      <c r="B75" s="101"/>
      <c r="C75" s="7"/>
      <c r="D75" s="7"/>
      <c r="E75" s="7"/>
      <c r="F75" s="7"/>
      <c r="G75" s="102"/>
      <c r="H75" s="7"/>
      <c r="I75" s="7"/>
      <c r="J75" s="7"/>
      <c r="K75" s="7"/>
      <c r="L75" s="8"/>
      <c r="M75" s="8"/>
      <c r="N75" s="8"/>
      <c r="O75" s="8"/>
      <c r="P75" s="8"/>
      <c r="Q75" s="115"/>
      <c r="R75" s="36"/>
      <c r="S75" s="36"/>
      <c r="T75" s="36"/>
      <c r="U75" s="36"/>
      <c r="V75" s="36"/>
      <c r="W75" s="36"/>
      <c r="X75" s="36"/>
      <c r="Y75" s="36"/>
      <c r="Z75" s="36"/>
      <c r="AA75" s="36"/>
      <c r="AB75" s="36"/>
      <c r="AC75" s="32"/>
      <c r="AD75" s="32"/>
      <c r="AE75" s="32"/>
    </row>
    <row r="76" spans="1:31" ht="15" x14ac:dyDescent="0.2">
      <c r="A76" s="100"/>
      <c r="B76" s="101"/>
      <c r="C76" s="7"/>
      <c r="D76" s="7"/>
      <c r="E76" s="7"/>
      <c r="F76" s="7"/>
      <c r="G76" s="102"/>
      <c r="H76" s="7"/>
      <c r="I76" s="7"/>
      <c r="J76" s="7"/>
      <c r="K76" s="7"/>
      <c r="L76" s="8"/>
      <c r="M76" s="8"/>
      <c r="N76" s="8"/>
      <c r="O76" s="8"/>
      <c r="P76" s="8"/>
      <c r="Q76" s="115"/>
      <c r="R76" s="36"/>
      <c r="S76" s="36"/>
      <c r="T76" s="36"/>
      <c r="U76" s="36"/>
      <c r="V76" s="36"/>
      <c r="W76" s="36"/>
      <c r="X76" s="36"/>
      <c r="Y76" s="36"/>
      <c r="Z76" s="36"/>
      <c r="AA76" s="36"/>
      <c r="AB76" s="36"/>
      <c r="AC76" s="32"/>
      <c r="AD76" s="32"/>
      <c r="AE76" s="32"/>
    </row>
    <row r="77" spans="1:31" x14ac:dyDescent="0.2">
      <c r="A77" s="36"/>
      <c r="B77" s="36"/>
      <c r="C77" s="36"/>
      <c r="D77" s="36"/>
      <c r="E77" s="36"/>
      <c r="F77" s="36"/>
      <c r="G77" s="196"/>
      <c r="H77" s="36"/>
      <c r="I77" s="36"/>
      <c r="J77" s="36"/>
      <c r="K77" s="36"/>
      <c r="L77" s="197"/>
      <c r="M77" s="36"/>
      <c r="N77" s="36"/>
      <c r="O77" s="36"/>
      <c r="P77" s="32"/>
      <c r="Q77" s="36"/>
    </row>
    <row r="78" spans="1:31" x14ac:dyDescent="0.2">
      <c r="A78" s="36"/>
      <c r="B78" s="36"/>
      <c r="C78" s="36"/>
      <c r="D78" s="36"/>
      <c r="E78" s="36"/>
      <c r="F78" s="36"/>
      <c r="G78" s="196"/>
      <c r="H78" s="36"/>
      <c r="I78" s="36"/>
      <c r="J78" s="36"/>
      <c r="K78" s="36"/>
      <c r="L78" s="36"/>
      <c r="M78" s="36"/>
      <c r="N78" s="36"/>
      <c r="O78" s="36"/>
      <c r="P78" s="32"/>
      <c r="Q78" s="36"/>
    </row>
    <row r="79" spans="1:31" x14ac:dyDescent="0.2">
      <c r="A79" s="36"/>
      <c r="B79" s="36"/>
      <c r="C79" s="36"/>
      <c r="D79" s="36"/>
      <c r="E79" s="36"/>
      <c r="F79" s="36"/>
      <c r="G79" s="196"/>
      <c r="H79" s="36"/>
      <c r="I79" s="36"/>
      <c r="J79" s="36"/>
      <c r="K79" s="36"/>
      <c r="L79" s="197"/>
      <c r="M79" s="197"/>
      <c r="N79" s="197"/>
      <c r="O79" s="36"/>
      <c r="P79" s="32"/>
      <c r="Q79" s="36"/>
    </row>
  </sheetData>
  <mergeCells count="24">
    <mergeCell ref="B4:B6"/>
    <mergeCell ref="B7:B9"/>
    <mergeCell ref="B10:B12"/>
    <mergeCell ref="B49:B52"/>
    <mergeCell ref="B53:B54"/>
    <mergeCell ref="B13:B15"/>
    <mergeCell ref="B16:B18"/>
    <mergeCell ref="B19:B21"/>
    <mergeCell ref="B22:B24"/>
    <mergeCell ref="B25:B28"/>
    <mergeCell ref="B45:B48"/>
    <mergeCell ref="B29:B30"/>
    <mergeCell ref="B31:B33"/>
    <mergeCell ref="B34:B37"/>
    <mergeCell ref="B38:B41"/>
    <mergeCell ref="B42:B44"/>
    <mergeCell ref="O71:O74"/>
    <mergeCell ref="A71:G71"/>
    <mergeCell ref="A72:G72"/>
    <mergeCell ref="A73:G73"/>
    <mergeCell ref="A74:G74"/>
    <mergeCell ref="B59:B60"/>
    <mergeCell ref="B64:B68"/>
    <mergeCell ref="B61:B63"/>
  </mergeCells>
  <pageMargins left="0.35357142857142898" right="0.34226190476190499" top="0.75" bottom="0.75" header="0.3" footer="0.3"/>
  <pageSetup scale="47" firstPageNumber="8" fitToHeight="0" orientation="portrait" blackAndWhite="1" useFirstPageNumber="1" r:id="rId1"/>
  <headerFooter>
    <oddFooter>&amp;C&amp;P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178F7-03E1-4294-9938-2B2A47FE259B}">
  <dimension ref="A1:J23"/>
  <sheetViews>
    <sheetView view="pageLayout" topLeftCell="A10" zoomScale="70" zoomScaleNormal="100" zoomScalePageLayoutView="70" workbookViewId="0">
      <selection activeCell="B30" sqref="B30"/>
    </sheetView>
  </sheetViews>
  <sheetFormatPr defaultRowHeight="12.75" x14ac:dyDescent="0.2"/>
  <cols>
    <col min="1" max="1" width="51.5703125" customWidth="1"/>
    <col min="2" max="2" width="18" customWidth="1"/>
    <col min="3" max="3" width="21.28515625" customWidth="1"/>
  </cols>
  <sheetData>
    <row r="1" spans="1:3" s="136" customFormat="1" x14ac:dyDescent="0.2">
      <c r="A1" s="62" t="s">
        <v>451</v>
      </c>
    </row>
    <row r="2" spans="1:3" ht="14.25" x14ac:dyDescent="0.2">
      <c r="A2" s="72"/>
    </row>
    <row r="3" spans="1:3" ht="15" x14ac:dyDescent="0.2">
      <c r="A3" s="85" t="s">
        <v>241</v>
      </c>
    </row>
    <row r="4" spans="1:3" ht="15" x14ac:dyDescent="0.2">
      <c r="A4" s="85"/>
    </row>
    <row r="5" spans="1:3" ht="15" x14ac:dyDescent="0.2">
      <c r="A5" s="85" t="s">
        <v>242</v>
      </c>
    </row>
    <row r="6" spans="1:3" ht="14.25" x14ac:dyDescent="0.2">
      <c r="A6" s="72"/>
    </row>
    <row r="7" spans="1:3" ht="28.5" customHeight="1" thickBot="1" x14ac:dyDescent="0.25">
      <c r="A7" s="85" t="s">
        <v>243</v>
      </c>
    </row>
    <row r="8" spans="1:3" ht="28.5" customHeight="1" thickBot="1" x14ac:dyDescent="0.25">
      <c r="A8" s="86" t="s">
        <v>244</v>
      </c>
      <c r="B8" s="87" t="s">
        <v>245</v>
      </c>
      <c r="C8" s="87" t="s">
        <v>246</v>
      </c>
    </row>
    <row r="9" spans="1:3" ht="28.5" customHeight="1" thickBot="1" x14ac:dyDescent="0.25">
      <c r="A9" s="88" t="s">
        <v>247</v>
      </c>
      <c r="B9" s="164">
        <v>43831</v>
      </c>
      <c r="C9" s="164">
        <v>44196</v>
      </c>
    </row>
    <row r="10" spans="1:3" ht="28.5" customHeight="1" thickBot="1" x14ac:dyDescent="0.25">
      <c r="A10" s="88" t="s">
        <v>248</v>
      </c>
      <c r="B10" s="164">
        <v>43831</v>
      </c>
      <c r="C10" s="164">
        <v>44196</v>
      </c>
    </row>
    <row r="11" spans="1:3" ht="28.5" customHeight="1" thickBot="1" x14ac:dyDescent="0.25">
      <c r="A11" s="88" t="s">
        <v>249</v>
      </c>
      <c r="B11" s="164">
        <v>43831</v>
      </c>
      <c r="C11" s="164">
        <v>44196</v>
      </c>
    </row>
    <row r="12" spans="1:3" ht="28.5" customHeight="1" thickBot="1" x14ac:dyDescent="0.25">
      <c r="A12" s="88" t="s">
        <v>250</v>
      </c>
      <c r="B12" s="164">
        <v>43831</v>
      </c>
      <c r="C12" s="164">
        <v>44196</v>
      </c>
    </row>
    <row r="13" spans="1:3" ht="28.5" customHeight="1" thickBot="1" x14ac:dyDescent="0.25">
      <c r="A13" s="88" t="s">
        <v>251</v>
      </c>
      <c r="B13" s="164">
        <v>43831</v>
      </c>
      <c r="C13" s="164">
        <v>44196</v>
      </c>
    </row>
    <row r="14" spans="1:3" ht="28.5" customHeight="1" thickBot="1" x14ac:dyDescent="0.25">
      <c r="A14" s="88" t="s">
        <v>252</v>
      </c>
      <c r="B14" s="164">
        <v>43831</v>
      </c>
      <c r="C14" s="164">
        <v>44196</v>
      </c>
    </row>
    <row r="15" spans="1:3" ht="28.5" customHeight="1" thickBot="1" x14ac:dyDescent="0.25">
      <c r="A15" s="88" t="s">
        <v>253</v>
      </c>
      <c r="B15" s="164">
        <v>43831</v>
      </c>
      <c r="C15" s="164">
        <v>44196</v>
      </c>
    </row>
    <row r="16" spans="1:3" ht="28.5" customHeight="1" thickBot="1" x14ac:dyDescent="0.25">
      <c r="A16" s="88" t="s">
        <v>254</v>
      </c>
      <c r="B16" s="164">
        <v>43831</v>
      </c>
      <c r="C16" s="164">
        <v>44196</v>
      </c>
    </row>
    <row r="17" spans="1:10" ht="28.5" customHeight="1" thickBot="1" x14ac:dyDescent="0.25">
      <c r="A17" s="88" t="s">
        <v>255</v>
      </c>
      <c r="B17" s="164">
        <v>43831</v>
      </c>
      <c r="C17" s="164">
        <v>44196</v>
      </c>
    </row>
    <row r="18" spans="1:10" ht="28.5" customHeight="1" x14ac:dyDescent="0.2">
      <c r="A18" s="85"/>
    </row>
    <row r="19" spans="1:10" ht="28.5" customHeight="1" thickBot="1" x14ac:dyDescent="0.25">
      <c r="A19" s="85" t="s">
        <v>256</v>
      </c>
    </row>
    <row r="20" spans="1:10" ht="28.5" customHeight="1" thickBot="1" x14ac:dyDescent="0.25">
      <c r="A20" s="86" t="s">
        <v>244</v>
      </c>
      <c r="B20" s="87" t="s">
        <v>245</v>
      </c>
      <c r="C20" s="87" t="s">
        <v>246</v>
      </c>
    </row>
    <row r="21" spans="1:10" ht="28.5" customHeight="1" thickBot="1" x14ac:dyDescent="0.25">
      <c r="A21" s="89" t="s">
        <v>257</v>
      </c>
      <c r="B21" s="164">
        <v>44197</v>
      </c>
      <c r="C21" s="164">
        <v>44926</v>
      </c>
    </row>
    <row r="22" spans="1:10" ht="28.5" customHeight="1" thickBot="1" x14ac:dyDescent="0.25">
      <c r="A22" s="88" t="s">
        <v>258</v>
      </c>
      <c r="B22" s="164">
        <v>44197</v>
      </c>
      <c r="C22" s="164">
        <v>44926</v>
      </c>
    </row>
    <row r="23" spans="1:10" ht="28.5" customHeight="1" thickBot="1" x14ac:dyDescent="0.25">
      <c r="A23" s="206" t="s">
        <v>456</v>
      </c>
      <c r="B23" s="207">
        <v>44197</v>
      </c>
      <c r="C23" s="207">
        <v>44926</v>
      </c>
      <c r="D23" s="62"/>
      <c r="E23" s="62"/>
      <c r="F23" s="62"/>
      <c r="G23" s="62"/>
      <c r="H23" s="62"/>
      <c r="I23" s="62"/>
      <c r="J23" s="62"/>
    </row>
  </sheetData>
  <pageMargins left="0.7" right="0.7" top="0.75" bottom="0.75" header="0.3" footer="0.3"/>
  <pageSetup firstPageNumber="9" fitToHeight="0" orientation="portrait" blackAndWhite="1"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91016-C3BA-40F5-A058-750FCFC12215}">
  <sheetPr>
    <tabColor rgb="FF00B0F0"/>
    <pageSetUpPr fitToPage="1"/>
  </sheetPr>
  <dimension ref="A1:J52"/>
  <sheetViews>
    <sheetView view="pageLayout" topLeftCell="A21" zoomScale="70" zoomScaleNormal="85" zoomScaleSheetLayoutView="80" zoomScalePageLayoutView="70" workbookViewId="0">
      <selection activeCell="D30" sqref="D30"/>
    </sheetView>
  </sheetViews>
  <sheetFormatPr defaultRowHeight="15" x14ac:dyDescent="0.25"/>
  <cols>
    <col min="1" max="1" width="24.42578125" style="13" customWidth="1"/>
    <col min="2" max="2" width="22" style="13" customWidth="1"/>
    <col min="3" max="3" width="18.7109375" style="13" customWidth="1"/>
    <col min="4" max="5" width="18.5703125" style="13" customWidth="1"/>
    <col min="6" max="6" width="18.5703125" style="14" customWidth="1"/>
    <col min="7" max="7" width="18.5703125" style="13" customWidth="1"/>
    <col min="8" max="8" width="9.140625" style="13"/>
    <col min="9" max="9" width="12.140625" style="13" bestFit="1" customWidth="1"/>
    <col min="10" max="16384" width="9.140625" style="13"/>
  </cols>
  <sheetData>
    <row r="1" spans="1:8" x14ac:dyDescent="0.25">
      <c r="A1" s="188" t="s">
        <v>444</v>
      </c>
      <c r="G1" s="131" t="s">
        <v>90</v>
      </c>
    </row>
    <row r="2" spans="1:8" x14ac:dyDescent="0.25">
      <c r="A2" s="15"/>
      <c r="G2" s="132" t="s">
        <v>93</v>
      </c>
    </row>
    <row r="3" spans="1:8" ht="15.75" thickBot="1" x14ac:dyDescent="0.3">
      <c r="A3" s="16" t="s">
        <v>400</v>
      </c>
    </row>
    <row r="4" spans="1:8" ht="15.75" thickBot="1" x14ac:dyDescent="0.3">
      <c r="A4" s="303" t="s">
        <v>3</v>
      </c>
      <c r="B4" s="309" t="s">
        <v>323</v>
      </c>
      <c r="C4" s="310"/>
      <c r="D4" s="309" t="s">
        <v>324</v>
      </c>
      <c r="E4" s="310"/>
      <c r="F4" s="309" t="s">
        <v>322</v>
      </c>
      <c r="G4" s="310"/>
      <c r="H4" s="39"/>
    </row>
    <row r="5" spans="1:8" ht="15.75" thickBot="1" x14ac:dyDescent="0.3">
      <c r="A5" s="304"/>
      <c r="B5" s="17" t="s">
        <v>12</v>
      </c>
      <c r="C5" s="17" t="s">
        <v>13</v>
      </c>
      <c r="D5" s="17" t="s">
        <v>12</v>
      </c>
      <c r="E5" s="17" t="s">
        <v>13</v>
      </c>
      <c r="F5" s="17" t="s">
        <v>12</v>
      </c>
      <c r="G5" s="17" t="s">
        <v>13</v>
      </c>
      <c r="H5" s="40"/>
    </row>
    <row r="6" spans="1:8" ht="27.75" customHeight="1" thickBot="1" x14ac:dyDescent="0.3">
      <c r="A6" s="305" t="s">
        <v>152</v>
      </c>
      <c r="B6" s="189">
        <v>187556</v>
      </c>
      <c r="C6" s="189">
        <v>7200</v>
      </c>
      <c r="D6" s="189">
        <v>25000</v>
      </c>
      <c r="E6" s="189">
        <v>0</v>
      </c>
      <c r="F6" s="190">
        <f>+B6+D6</f>
        <v>212556</v>
      </c>
      <c r="G6" s="190">
        <f>+C6+E6</f>
        <v>7200</v>
      </c>
      <c r="H6" s="41"/>
    </row>
    <row r="7" spans="1:8" ht="27.75" customHeight="1" thickBot="1" x14ac:dyDescent="0.3">
      <c r="A7" s="306"/>
      <c r="B7" s="307">
        <f>+B6+C6</f>
        <v>194756</v>
      </c>
      <c r="C7" s="308"/>
      <c r="D7" s="307">
        <f>+D6+E6</f>
        <v>25000</v>
      </c>
      <c r="E7" s="308"/>
      <c r="F7" s="307">
        <f>+F6+G6</f>
        <v>219756</v>
      </c>
      <c r="G7" s="308"/>
      <c r="H7" s="42"/>
    </row>
    <row r="8" spans="1:8" ht="27.75" customHeight="1" thickBot="1" x14ac:dyDescent="0.3">
      <c r="A8" s="305" t="s">
        <v>173</v>
      </c>
      <c r="B8" s="189">
        <v>41142</v>
      </c>
      <c r="C8" s="189">
        <v>1920</v>
      </c>
      <c r="D8" s="189">
        <v>3328</v>
      </c>
      <c r="E8" s="189">
        <v>0</v>
      </c>
      <c r="F8" s="190">
        <f>+B8+D8</f>
        <v>44470</v>
      </c>
      <c r="G8" s="190">
        <f>+C8+E8</f>
        <v>1920</v>
      </c>
      <c r="H8" s="41"/>
    </row>
    <row r="9" spans="1:8" ht="27.75" customHeight="1" thickBot="1" x14ac:dyDescent="0.3">
      <c r="A9" s="306"/>
      <c r="B9" s="307">
        <f>+B8+C8</f>
        <v>43062</v>
      </c>
      <c r="C9" s="308"/>
      <c r="D9" s="307">
        <f>+D8+E8</f>
        <v>3328</v>
      </c>
      <c r="E9" s="308"/>
      <c r="F9" s="307">
        <f>+F8+G8</f>
        <v>46390</v>
      </c>
      <c r="G9" s="308"/>
      <c r="H9" s="42"/>
    </row>
    <row r="10" spans="1:8" ht="27.75" customHeight="1" thickBot="1" x14ac:dyDescent="0.3">
      <c r="A10" s="305" t="s">
        <v>174</v>
      </c>
      <c r="B10" s="189">
        <v>11486</v>
      </c>
      <c r="C10" s="189">
        <v>480</v>
      </c>
      <c r="D10" s="189">
        <v>0</v>
      </c>
      <c r="E10" s="189">
        <v>0</v>
      </c>
      <c r="F10" s="190">
        <f>+B10+D10</f>
        <v>11486</v>
      </c>
      <c r="G10" s="190">
        <f>+C10+E10</f>
        <v>480</v>
      </c>
      <c r="H10" s="41"/>
    </row>
    <row r="11" spans="1:8" ht="27.75" customHeight="1" thickBot="1" x14ac:dyDescent="0.3">
      <c r="A11" s="306"/>
      <c r="B11" s="307">
        <f>+B10+C10</f>
        <v>11966</v>
      </c>
      <c r="C11" s="308"/>
      <c r="D11" s="307">
        <f>+D10+E10</f>
        <v>0</v>
      </c>
      <c r="E11" s="308"/>
      <c r="F11" s="307">
        <f>+F10+G10</f>
        <v>11966</v>
      </c>
      <c r="G11" s="308"/>
      <c r="H11" s="42"/>
    </row>
    <row r="12" spans="1:8" ht="27.75" customHeight="1" thickBot="1" x14ac:dyDescent="0.3">
      <c r="A12" s="305"/>
      <c r="B12" s="189"/>
      <c r="C12" s="189"/>
      <c r="D12" s="189"/>
      <c r="E12" s="189"/>
      <c r="F12" s="190">
        <f>+B12+D12</f>
        <v>0</v>
      </c>
      <c r="G12" s="190">
        <f>+C12+E12</f>
        <v>0</v>
      </c>
      <c r="H12" s="43"/>
    </row>
    <row r="13" spans="1:8" ht="27.75" customHeight="1" thickBot="1" x14ac:dyDescent="0.3">
      <c r="A13" s="306"/>
      <c r="B13" s="307">
        <f>+B12+C12</f>
        <v>0</v>
      </c>
      <c r="C13" s="308"/>
      <c r="D13" s="307">
        <f>+D12+E12</f>
        <v>0</v>
      </c>
      <c r="E13" s="308"/>
      <c r="F13" s="307">
        <f>+F12+G12</f>
        <v>0</v>
      </c>
      <c r="G13" s="308"/>
    </row>
    <row r="14" spans="1:8" ht="27.75" customHeight="1" thickBot="1" x14ac:dyDescent="0.3">
      <c r="A14" s="315" t="s">
        <v>322</v>
      </c>
      <c r="B14" s="140">
        <f t="shared" ref="B14:G14" si="0">+B6+B8+B10+B12</f>
        <v>240184</v>
      </c>
      <c r="C14" s="140">
        <f t="shared" si="0"/>
        <v>9600</v>
      </c>
      <c r="D14" s="140">
        <f t="shared" si="0"/>
        <v>28328</v>
      </c>
      <c r="E14" s="140">
        <f t="shared" si="0"/>
        <v>0</v>
      </c>
      <c r="F14" s="140">
        <f t="shared" si="0"/>
        <v>268512</v>
      </c>
      <c r="G14" s="140">
        <f t="shared" si="0"/>
        <v>9600</v>
      </c>
    </row>
    <row r="15" spans="1:8" x14ac:dyDescent="0.25">
      <c r="A15" s="316"/>
      <c r="B15" s="318">
        <f>+B14+C14</f>
        <v>249784</v>
      </c>
      <c r="C15" s="319"/>
      <c r="D15" s="318">
        <f>+D14+E14</f>
        <v>28328</v>
      </c>
      <c r="E15" s="319"/>
      <c r="F15" s="318">
        <f>+F14+G14</f>
        <v>278112</v>
      </c>
      <c r="G15" s="319"/>
    </row>
    <row r="16" spans="1:8" ht="15.75" thickBot="1" x14ac:dyDescent="0.3">
      <c r="A16" s="317"/>
      <c r="B16" s="320"/>
      <c r="C16" s="321"/>
      <c r="D16" s="320"/>
      <c r="E16" s="321"/>
      <c r="F16" s="320"/>
      <c r="G16" s="321"/>
    </row>
    <row r="17" spans="1:10" x14ac:dyDescent="0.25">
      <c r="A17" s="18"/>
    </row>
    <row r="18" spans="1:10" x14ac:dyDescent="0.25">
      <c r="A18" s="16" t="s">
        <v>401</v>
      </c>
    </row>
    <row r="19" spans="1:10" ht="15.75" thickBot="1" x14ac:dyDescent="0.3">
      <c r="A19" s="18" t="s">
        <v>14</v>
      </c>
    </row>
    <row r="20" spans="1:10" ht="30.75" thickBot="1" x14ac:dyDescent="0.3">
      <c r="A20" s="129" t="s">
        <v>3</v>
      </c>
      <c r="B20" s="126" t="s">
        <v>15</v>
      </c>
      <c r="C20" s="141" t="s">
        <v>16</v>
      </c>
    </row>
    <row r="21" spans="1:10" ht="23.25" customHeight="1" thickBot="1" x14ac:dyDescent="0.3">
      <c r="A21" s="193" t="str">
        <f>+A6</f>
        <v>City of Lake Forest</v>
      </c>
      <c r="B21" s="194" t="s">
        <v>260</v>
      </c>
      <c r="C21" s="195">
        <f>+B7</f>
        <v>194756</v>
      </c>
    </row>
    <row r="22" spans="1:10" ht="22.5" customHeight="1" thickBot="1" x14ac:dyDescent="0.3">
      <c r="A22" s="193" t="str">
        <f>+A8</f>
        <v>City of Mission Viejo</v>
      </c>
      <c r="B22" s="194" t="s">
        <v>260</v>
      </c>
      <c r="C22" s="195">
        <f>+B9</f>
        <v>43062</v>
      </c>
      <c r="F22" s="133"/>
    </row>
    <row r="23" spans="1:10" ht="22.5" customHeight="1" thickBot="1" x14ac:dyDescent="0.3">
      <c r="A23" s="201" t="str">
        <f>+A10</f>
        <v>County of Orange</v>
      </c>
      <c r="B23" s="202" t="s">
        <v>261</v>
      </c>
      <c r="C23" s="203">
        <f>+B11</f>
        <v>11966</v>
      </c>
      <c r="D23" s="204"/>
      <c r="E23" s="204"/>
      <c r="F23" s="205"/>
      <c r="G23" s="204"/>
      <c r="H23" s="204"/>
      <c r="I23" s="204"/>
      <c r="J23" s="204"/>
    </row>
    <row r="24" spans="1:10" ht="22.5" customHeight="1" thickBot="1" x14ac:dyDescent="0.3">
      <c r="A24" s="312" t="s">
        <v>321</v>
      </c>
      <c r="B24" s="313"/>
      <c r="C24" s="195">
        <f>SUM(C21:C23)</f>
        <v>249784</v>
      </c>
    </row>
    <row r="25" spans="1:10" x14ac:dyDescent="0.25">
      <c r="A25" s="18"/>
    </row>
    <row r="26" spans="1:10" x14ac:dyDescent="0.25">
      <c r="A26" s="18" t="s">
        <v>17</v>
      </c>
    </row>
    <row r="27" spans="1:10" ht="15.75" thickBot="1" x14ac:dyDescent="0.3">
      <c r="A27" s="19" t="s">
        <v>18</v>
      </c>
    </row>
    <row r="28" spans="1:10" ht="23.25" customHeight="1" thickBot="1" x14ac:dyDescent="0.3">
      <c r="A28" s="129" t="s">
        <v>3</v>
      </c>
      <c r="B28" s="126" t="s">
        <v>259</v>
      </c>
      <c r="C28" s="126" t="s">
        <v>19</v>
      </c>
    </row>
    <row r="29" spans="1:10" ht="23.25" customHeight="1" thickBot="1" x14ac:dyDescent="0.3">
      <c r="A29" s="109" t="s">
        <v>152</v>
      </c>
      <c r="B29" s="109" t="s">
        <v>91</v>
      </c>
      <c r="C29" s="92">
        <v>25000</v>
      </c>
    </row>
    <row r="30" spans="1:10" ht="23.25" customHeight="1" thickBot="1" x14ac:dyDescent="0.3">
      <c r="A30" s="91"/>
      <c r="B30" s="93"/>
      <c r="C30" s="92"/>
    </row>
    <row r="31" spans="1:10" ht="23.25" customHeight="1" thickBot="1" x14ac:dyDescent="0.3">
      <c r="A31" s="312" t="s">
        <v>318</v>
      </c>
      <c r="B31" s="314"/>
      <c r="C31" s="38">
        <f>SUM(C29:C30)</f>
        <v>25000</v>
      </c>
    </row>
    <row r="32" spans="1:10" x14ac:dyDescent="0.25">
      <c r="A32" s="127"/>
      <c r="B32" s="127"/>
      <c r="C32" s="128"/>
    </row>
    <row r="33" spans="1:9" ht="15.75" thickBot="1" x14ac:dyDescent="0.3">
      <c r="A33" s="19" t="s">
        <v>20</v>
      </c>
    </row>
    <row r="34" spans="1:9" ht="29.25" customHeight="1" thickBot="1" x14ac:dyDescent="0.3">
      <c r="A34" s="129" t="s">
        <v>3</v>
      </c>
      <c r="B34" s="126" t="s">
        <v>21</v>
      </c>
      <c r="C34" s="322" t="s">
        <v>22</v>
      </c>
      <c r="D34" s="323"/>
      <c r="E34" s="126" t="s">
        <v>23</v>
      </c>
      <c r="F34" s="126" t="s">
        <v>24</v>
      </c>
      <c r="G34" s="130" t="s">
        <v>25</v>
      </c>
      <c r="I34" s="21"/>
    </row>
    <row r="35" spans="1:9" ht="27" customHeight="1" thickBot="1" x14ac:dyDescent="0.3">
      <c r="A35" s="305" t="s">
        <v>173</v>
      </c>
      <c r="B35" s="98" t="s">
        <v>263</v>
      </c>
      <c r="C35" s="324" t="s">
        <v>267</v>
      </c>
      <c r="D35" s="325"/>
      <c r="E35" s="95">
        <v>10</v>
      </c>
      <c r="F35" s="96">
        <v>145</v>
      </c>
      <c r="G35" s="191">
        <f t="shared" ref="G35:G40" si="1">+E35*F35</f>
        <v>1450</v>
      </c>
      <c r="I35" s="21"/>
    </row>
    <row r="36" spans="1:9" ht="27" customHeight="1" thickBot="1" x14ac:dyDescent="0.3">
      <c r="A36" s="311"/>
      <c r="B36" s="99" t="s">
        <v>264</v>
      </c>
      <c r="C36" s="324" t="s">
        <v>268</v>
      </c>
      <c r="D36" s="325"/>
      <c r="E36" s="97">
        <v>9</v>
      </c>
      <c r="F36" s="96">
        <v>94</v>
      </c>
      <c r="G36" s="191">
        <f t="shared" si="1"/>
        <v>846</v>
      </c>
      <c r="I36" s="21"/>
    </row>
    <row r="37" spans="1:9" ht="27" customHeight="1" thickBot="1" x14ac:dyDescent="0.3">
      <c r="A37" s="311"/>
      <c r="B37" s="99" t="s">
        <v>265</v>
      </c>
      <c r="C37" s="324" t="s">
        <v>267</v>
      </c>
      <c r="D37" s="325"/>
      <c r="E37" s="97">
        <v>2</v>
      </c>
      <c r="F37" s="96">
        <v>124</v>
      </c>
      <c r="G37" s="191">
        <f t="shared" si="1"/>
        <v>248</v>
      </c>
      <c r="I37" s="21"/>
    </row>
    <row r="38" spans="1:9" ht="27" customHeight="1" thickBot="1" x14ac:dyDescent="0.3">
      <c r="A38" s="311"/>
      <c r="B38" s="99" t="s">
        <v>320</v>
      </c>
      <c r="C38" s="324" t="s">
        <v>268</v>
      </c>
      <c r="D38" s="325"/>
      <c r="E38" s="97">
        <v>4</v>
      </c>
      <c r="F38" s="96">
        <v>115</v>
      </c>
      <c r="G38" s="191">
        <f t="shared" si="1"/>
        <v>460</v>
      </c>
      <c r="I38" s="21"/>
    </row>
    <row r="39" spans="1:9" ht="27" customHeight="1" thickBot="1" x14ac:dyDescent="0.3">
      <c r="A39" s="311"/>
      <c r="B39" s="99" t="s">
        <v>266</v>
      </c>
      <c r="C39" s="324" t="s">
        <v>269</v>
      </c>
      <c r="D39" s="325"/>
      <c r="E39" s="97">
        <v>2</v>
      </c>
      <c r="F39" s="96">
        <v>96</v>
      </c>
      <c r="G39" s="191">
        <f t="shared" si="1"/>
        <v>192</v>
      </c>
      <c r="I39" s="21"/>
    </row>
    <row r="40" spans="1:9" ht="27" customHeight="1" thickBot="1" x14ac:dyDescent="0.3">
      <c r="A40" s="311"/>
      <c r="B40" s="99" t="s">
        <v>266</v>
      </c>
      <c r="C40" s="324" t="s">
        <v>269</v>
      </c>
      <c r="D40" s="325"/>
      <c r="E40" s="97">
        <v>2</v>
      </c>
      <c r="F40" s="96">
        <v>66</v>
      </c>
      <c r="G40" s="191">
        <f t="shared" si="1"/>
        <v>132</v>
      </c>
      <c r="I40" s="21"/>
    </row>
    <row r="41" spans="1:9" ht="17.25" customHeight="1" thickBot="1" x14ac:dyDescent="0.3">
      <c r="A41" s="328" t="s">
        <v>262</v>
      </c>
      <c r="B41" s="329"/>
      <c r="C41" s="329"/>
      <c r="D41" s="329"/>
      <c r="E41" s="329"/>
      <c r="F41" s="329"/>
      <c r="G41" s="192">
        <f>SUM(G35:G40)</f>
        <v>3328</v>
      </c>
      <c r="I41" s="21"/>
    </row>
    <row r="42" spans="1:9" ht="27" customHeight="1" thickBot="1" x14ac:dyDescent="0.3">
      <c r="A42" s="108"/>
      <c r="B42" s="94"/>
      <c r="C42" s="324"/>
      <c r="D42" s="325"/>
      <c r="E42" s="95"/>
      <c r="F42" s="96"/>
      <c r="G42" s="191">
        <f>+E42*F42</f>
        <v>0</v>
      </c>
      <c r="I42" s="21"/>
    </row>
    <row r="43" spans="1:9" ht="17.25" customHeight="1" thickBot="1" x14ac:dyDescent="0.3">
      <c r="A43" s="328" t="s">
        <v>316</v>
      </c>
      <c r="B43" s="329"/>
      <c r="C43" s="329"/>
      <c r="D43" s="329"/>
      <c r="E43" s="329"/>
      <c r="F43" s="330"/>
      <c r="G43" s="192">
        <f>SUM(G42:G42)</f>
        <v>0</v>
      </c>
      <c r="I43" s="20"/>
    </row>
    <row r="44" spans="1:9" ht="17.25" customHeight="1" thickBot="1" x14ac:dyDescent="0.3">
      <c r="A44" s="312" t="s">
        <v>319</v>
      </c>
      <c r="B44" s="314"/>
      <c r="C44" s="314"/>
      <c r="D44" s="314"/>
      <c r="E44" s="314"/>
      <c r="F44" s="313"/>
      <c r="G44" s="192">
        <f>+SUM(G41,G43)</f>
        <v>3328</v>
      </c>
      <c r="I44" s="20"/>
    </row>
    <row r="45" spans="1:9" ht="17.25" customHeight="1" thickBot="1" x14ac:dyDescent="0.3">
      <c r="A45" s="331"/>
      <c r="B45" s="331"/>
      <c r="C45" s="331"/>
      <c r="D45" s="331"/>
      <c r="E45" s="331"/>
      <c r="F45" s="331"/>
      <c r="G45" s="331"/>
      <c r="I45" s="20"/>
    </row>
    <row r="46" spans="1:9" ht="15.75" customHeight="1" thickBot="1" x14ac:dyDescent="0.3">
      <c r="A46" s="312" t="s">
        <v>317</v>
      </c>
      <c r="B46" s="314"/>
      <c r="C46" s="314"/>
      <c r="D46" s="314"/>
      <c r="E46" s="314"/>
      <c r="F46" s="313"/>
      <c r="G46" s="37">
        <f>+G44+C31</f>
        <v>28328</v>
      </c>
      <c r="I46" s="20"/>
    </row>
    <row r="47" spans="1:9" ht="15" customHeight="1" x14ac:dyDescent="0.25">
      <c r="A47" s="326" t="s">
        <v>26</v>
      </c>
      <c r="B47" s="326"/>
      <c r="C47" s="326"/>
      <c r="D47" s="326"/>
      <c r="E47" s="326"/>
      <c r="F47" s="326"/>
      <c r="G47" s="326"/>
    </row>
    <row r="48" spans="1:9" x14ac:dyDescent="0.25">
      <c r="A48" s="327"/>
      <c r="B48" s="327"/>
      <c r="C48" s="327"/>
      <c r="D48" s="327"/>
      <c r="E48" s="327"/>
      <c r="F48" s="327"/>
      <c r="G48" s="327"/>
    </row>
    <row r="49" spans="1:7" x14ac:dyDescent="0.25">
      <c r="A49" s="327"/>
      <c r="B49" s="327"/>
      <c r="C49" s="327"/>
      <c r="D49" s="327"/>
      <c r="E49" s="327"/>
      <c r="F49" s="327"/>
      <c r="G49" s="327"/>
    </row>
    <row r="50" spans="1:7" x14ac:dyDescent="0.25">
      <c r="A50" s="327"/>
      <c r="B50" s="327"/>
      <c r="C50" s="327"/>
      <c r="D50" s="327"/>
      <c r="E50" s="327"/>
      <c r="F50" s="327"/>
      <c r="G50" s="327"/>
    </row>
    <row r="52" spans="1:7" ht="15.75" customHeight="1" x14ac:dyDescent="0.25"/>
  </sheetData>
  <mergeCells count="41">
    <mergeCell ref="C42:D42"/>
    <mergeCell ref="A47:G50"/>
    <mergeCell ref="A41:F41"/>
    <mergeCell ref="A43:F43"/>
    <mergeCell ref="A46:F46"/>
    <mergeCell ref="A44:F44"/>
    <mergeCell ref="A45:G45"/>
    <mergeCell ref="F15:G16"/>
    <mergeCell ref="A6:A7"/>
    <mergeCell ref="B7:C7"/>
    <mergeCell ref="D7:E7"/>
    <mergeCell ref="F13:G13"/>
    <mergeCell ref="A12:A13"/>
    <mergeCell ref="B13:C13"/>
    <mergeCell ref="A10:A11"/>
    <mergeCell ref="B11:C11"/>
    <mergeCell ref="D13:E13"/>
    <mergeCell ref="D15:E16"/>
    <mergeCell ref="F4:G4"/>
    <mergeCell ref="F7:G7"/>
    <mergeCell ref="F9:G9"/>
    <mergeCell ref="F11:G11"/>
    <mergeCell ref="D11:E11"/>
    <mergeCell ref="D4:E4"/>
    <mergeCell ref="A35:A40"/>
    <mergeCell ref="A24:B24"/>
    <mergeCell ref="A31:B31"/>
    <mergeCell ref="A14:A16"/>
    <mergeCell ref="B15:C16"/>
    <mergeCell ref="C34:D34"/>
    <mergeCell ref="C35:D35"/>
    <mergeCell ref="C36:D36"/>
    <mergeCell ref="C37:D37"/>
    <mergeCell ref="C38:D38"/>
    <mergeCell ref="C39:D39"/>
    <mergeCell ref="C40:D40"/>
    <mergeCell ref="A4:A5"/>
    <mergeCell ref="A8:A9"/>
    <mergeCell ref="B9:C9"/>
    <mergeCell ref="D9:E9"/>
    <mergeCell ref="B4:C4"/>
  </mergeCells>
  <pageMargins left="0.7" right="0.7" top="0.75" bottom="0.75" header="0.3" footer="0.3"/>
  <pageSetup scale="66" firstPageNumber="10" fitToHeight="0" orientation="portrait" useFirstPageNumber="1" r:id="rId1"/>
  <headerFooter>
    <oddFooter>&amp;C&amp;P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D7782-67F3-4CAF-99CB-F9B5EB671B2B}">
  <dimension ref="A1:J34"/>
  <sheetViews>
    <sheetView view="pageLayout" topLeftCell="A7" zoomScale="70" zoomScaleNormal="100" zoomScalePageLayoutView="70" workbookViewId="0">
      <selection activeCell="G35" sqref="G34:G35"/>
    </sheetView>
  </sheetViews>
  <sheetFormatPr defaultRowHeight="12.75" x14ac:dyDescent="0.2"/>
  <cols>
    <col min="5" max="5" width="14.42578125" customWidth="1"/>
    <col min="6" max="8" width="13.7109375" customWidth="1"/>
  </cols>
  <sheetData>
    <row r="1" spans="1:9" s="136" customFormat="1" x14ac:dyDescent="0.2">
      <c r="A1" s="62" t="s">
        <v>453</v>
      </c>
    </row>
    <row r="2" spans="1:9" x14ac:dyDescent="0.2">
      <c r="A2" t="s">
        <v>374</v>
      </c>
    </row>
    <row r="5" spans="1:9" x14ac:dyDescent="0.2">
      <c r="A5" s="62" t="s">
        <v>402</v>
      </c>
    </row>
    <row r="7" spans="1:9" x14ac:dyDescent="0.2">
      <c r="A7" s="62" t="s">
        <v>399</v>
      </c>
    </row>
    <row r="8" spans="1:9" s="136" customFormat="1" ht="21.75" customHeight="1" x14ac:dyDescent="0.2">
      <c r="B8" s="332" t="s">
        <v>376</v>
      </c>
      <c r="C8" s="332"/>
      <c r="D8" s="332"/>
      <c r="E8" s="332"/>
      <c r="F8" s="147" t="s">
        <v>377</v>
      </c>
      <c r="G8" s="147" t="s">
        <v>378</v>
      </c>
      <c r="H8" s="147" t="s">
        <v>379</v>
      </c>
      <c r="I8" s="161"/>
    </row>
    <row r="9" spans="1:9" ht="21.75" customHeight="1" x14ac:dyDescent="0.2">
      <c r="B9" s="336" t="s">
        <v>375</v>
      </c>
      <c r="C9" s="336"/>
      <c r="D9" s="336"/>
      <c r="E9" s="336"/>
      <c r="F9" s="171">
        <v>62100</v>
      </c>
      <c r="G9" s="172">
        <v>0.16</v>
      </c>
      <c r="H9" s="171">
        <v>9936</v>
      </c>
    </row>
    <row r="10" spans="1:9" ht="21.75" customHeight="1" x14ac:dyDescent="0.2">
      <c r="B10" s="336" t="s">
        <v>380</v>
      </c>
      <c r="C10" s="336"/>
      <c r="D10" s="336"/>
      <c r="E10" s="336"/>
      <c r="F10" s="171">
        <v>47600</v>
      </c>
      <c r="G10" s="172">
        <v>0.16</v>
      </c>
      <c r="H10" s="171">
        <v>7616</v>
      </c>
    </row>
    <row r="11" spans="1:9" ht="21.75" customHeight="1" x14ac:dyDescent="0.2">
      <c r="B11" s="336" t="s">
        <v>381</v>
      </c>
      <c r="C11" s="336"/>
      <c r="D11" s="336"/>
      <c r="E11" s="336"/>
      <c r="F11" s="171">
        <v>47600</v>
      </c>
      <c r="G11" s="172">
        <v>0.18</v>
      </c>
      <c r="H11" s="171">
        <v>8568</v>
      </c>
    </row>
    <row r="12" spans="1:9" ht="21.75" customHeight="1" x14ac:dyDescent="0.2">
      <c r="B12" s="336" t="s">
        <v>382</v>
      </c>
      <c r="C12" s="336"/>
      <c r="D12" s="336"/>
      <c r="E12" s="336"/>
      <c r="F12" s="171">
        <v>47600</v>
      </c>
      <c r="G12" s="172">
        <v>0.27</v>
      </c>
      <c r="H12" s="171">
        <v>12852</v>
      </c>
    </row>
    <row r="13" spans="1:9" ht="21.75" customHeight="1" x14ac:dyDescent="0.2">
      <c r="B13" s="336" t="s">
        <v>383</v>
      </c>
      <c r="C13" s="336"/>
      <c r="D13" s="336"/>
      <c r="E13" s="336"/>
      <c r="F13" s="171">
        <v>39900</v>
      </c>
      <c r="G13" s="172">
        <v>0.53</v>
      </c>
      <c r="H13" s="171">
        <v>21147</v>
      </c>
    </row>
    <row r="14" spans="1:9" ht="21.75" customHeight="1" x14ac:dyDescent="0.2">
      <c r="B14" s="336" t="s">
        <v>384</v>
      </c>
      <c r="C14" s="336"/>
      <c r="D14" s="336"/>
      <c r="E14" s="336"/>
      <c r="F14" s="171">
        <v>35200</v>
      </c>
      <c r="G14" s="172">
        <v>0.4</v>
      </c>
      <c r="H14" s="171">
        <v>14080</v>
      </c>
    </row>
    <row r="15" spans="1:9" ht="21.75" customHeight="1" x14ac:dyDescent="0.2">
      <c r="B15" s="336" t="s">
        <v>385</v>
      </c>
      <c r="C15" s="336"/>
      <c r="D15" s="336"/>
      <c r="E15" s="336"/>
      <c r="F15" s="171">
        <v>34200</v>
      </c>
      <c r="G15" s="172">
        <v>0.24</v>
      </c>
      <c r="H15" s="171">
        <v>8208</v>
      </c>
    </row>
    <row r="16" spans="1:9" ht="21.75" customHeight="1" x14ac:dyDescent="0.2">
      <c r="B16" s="336" t="s">
        <v>386</v>
      </c>
      <c r="C16" s="336"/>
      <c r="D16" s="336"/>
      <c r="E16" s="336"/>
      <c r="F16" s="171">
        <v>34300</v>
      </c>
      <c r="G16" s="172">
        <v>0.2</v>
      </c>
      <c r="H16" s="171">
        <v>6860</v>
      </c>
    </row>
    <row r="17" spans="1:10" ht="21.75" customHeight="1" x14ac:dyDescent="0.2">
      <c r="B17" s="336" t="s">
        <v>387</v>
      </c>
      <c r="C17" s="336"/>
      <c r="D17" s="336"/>
      <c r="E17" s="336"/>
      <c r="F17" s="171">
        <v>31300</v>
      </c>
      <c r="G17" s="172">
        <v>0.38</v>
      </c>
      <c r="H17" s="171">
        <v>11894</v>
      </c>
    </row>
    <row r="18" spans="1:10" ht="21.75" customHeight="1" x14ac:dyDescent="0.2">
      <c r="B18" s="336" t="s">
        <v>388</v>
      </c>
      <c r="C18" s="336"/>
      <c r="D18" s="336"/>
      <c r="E18" s="336"/>
      <c r="F18" s="171">
        <v>25500</v>
      </c>
      <c r="G18" s="172">
        <v>0.48</v>
      </c>
      <c r="H18" s="171">
        <v>12240</v>
      </c>
    </row>
    <row r="19" spans="1:10" ht="21.75" customHeight="1" x14ac:dyDescent="0.2">
      <c r="B19" s="336" t="s">
        <v>389</v>
      </c>
      <c r="C19" s="336"/>
      <c r="D19" s="336"/>
      <c r="E19" s="336"/>
      <c r="F19" s="171">
        <v>23200</v>
      </c>
      <c r="G19" s="172">
        <v>0.97</v>
      </c>
      <c r="H19" s="171">
        <v>22504</v>
      </c>
    </row>
    <row r="20" spans="1:10" ht="21.75" customHeight="1" x14ac:dyDescent="0.2">
      <c r="B20" s="336" t="s">
        <v>390</v>
      </c>
      <c r="C20" s="336"/>
      <c r="D20" s="336"/>
      <c r="E20" s="336"/>
      <c r="F20" s="171">
        <v>23100</v>
      </c>
      <c r="G20" s="172">
        <v>0.53</v>
      </c>
      <c r="H20" s="171">
        <v>12243</v>
      </c>
    </row>
    <row r="21" spans="1:10" ht="21.75" customHeight="1" x14ac:dyDescent="0.2">
      <c r="B21" s="336" t="s">
        <v>391</v>
      </c>
      <c r="C21" s="336"/>
      <c r="D21" s="336"/>
      <c r="E21" s="336"/>
      <c r="F21" s="171">
        <v>24300</v>
      </c>
      <c r="G21" s="172">
        <v>0.24</v>
      </c>
      <c r="H21" s="171">
        <v>5832</v>
      </c>
    </row>
    <row r="22" spans="1:10" ht="21.75" customHeight="1" x14ac:dyDescent="0.2">
      <c r="B22" s="336" t="s">
        <v>392</v>
      </c>
      <c r="C22" s="336"/>
      <c r="D22" s="336"/>
      <c r="E22" s="336"/>
      <c r="F22" s="171">
        <v>13000</v>
      </c>
      <c r="G22" s="172">
        <v>0.39</v>
      </c>
      <c r="H22" s="171">
        <v>5070</v>
      </c>
    </row>
    <row r="23" spans="1:10" ht="21.75" customHeight="1" x14ac:dyDescent="0.2">
      <c r="A23" s="62"/>
      <c r="B23" s="337" t="s">
        <v>393</v>
      </c>
      <c r="C23" s="337"/>
      <c r="D23" s="337"/>
      <c r="E23" s="337"/>
      <c r="F23" s="200">
        <v>14700</v>
      </c>
      <c r="G23" s="173">
        <v>0.6</v>
      </c>
      <c r="H23" s="200">
        <v>8820</v>
      </c>
      <c r="I23" s="62"/>
      <c r="J23" s="62"/>
    </row>
    <row r="24" spans="1:10" ht="21.75" customHeight="1" x14ac:dyDescent="0.2">
      <c r="B24" s="336" t="s">
        <v>394</v>
      </c>
      <c r="C24" s="336"/>
      <c r="D24" s="336"/>
      <c r="E24" s="336"/>
      <c r="F24" s="171">
        <v>14700</v>
      </c>
      <c r="G24" s="172">
        <v>0.26</v>
      </c>
      <c r="H24" s="171">
        <v>3822</v>
      </c>
    </row>
    <row r="25" spans="1:10" ht="21.75" customHeight="1" x14ac:dyDescent="0.2">
      <c r="B25" s="336" t="s">
        <v>395</v>
      </c>
      <c r="C25" s="336"/>
      <c r="D25" s="336"/>
      <c r="E25" s="336"/>
      <c r="F25" s="171">
        <v>14700</v>
      </c>
      <c r="G25" s="172">
        <v>0.12</v>
      </c>
      <c r="H25" s="171">
        <v>1768</v>
      </c>
    </row>
    <row r="26" spans="1:10" ht="21.75" customHeight="1" x14ac:dyDescent="0.2">
      <c r="B26" s="336" t="s">
        <v>396</v>
      </c>
      <c r="C26" s="336"/>
      <c r="D26" s="336"/>
      <c r="E26" s="336"/>
      <c r="F26" s="171">
        <v>12300</v>
      </c>
      <c r="G26" s="172">
        <v>0.37</v>
      </c>
      <c r="H26" s="171">
        <v>4551</v>
      </c>
    </row>
    <row r="27" spans="1:10" ht="21.75" customHeight="1" x14ac:dyDescent="0.2">
      <c r="B27" s="336" t="s">
        <v>397</v>
      </c>
      <c r="C27" s="336"/>
      <c r="D27" s="336"/>
      <c r="E27" s="336"/>
      <c r="F27" s="171">
        <v>12300</v>
      </c>
      <c r="G27" s="172">
        <v>0.55000000000000004</v>
      </c>
      <c r="H27" s="171">
        <v>6765</v>
      </c>
    </row>
    <row r="28" spans="1:10" ht="21.75" customHeight="1" x14ac:dyDescent="0.2">
      <c r="B28" s="237"/>
      <c r="C28" s="237"/>
      <c r="D28" s="237"/>
      <c r="E28" s="237"/>
      <c r="H28" s="165"/>
    </row>
    <row r="29" spans="1:10" ht="21.75" customHeight="1" x14ac:dyDescent="0.2">
      <c r="B29" s="333" t="s">
        <v>403</v>
      </c>
      <c r="C29" s="334"/>
      <c r="D29" s="334"/>
      <c r="E29" s="334"/>
      <c r="F29" s="335"/>
      <c r="G29" s="173">
        <f>SUM(G9:G27)</f>
        <v>7.0299999999999994</v>
      </c>
      <c r="H29" s="174">
        <f>SUM(H9:H27)</f>
        <v>184776</v>
      </c>
    </row>
    <row r="30" spans="1:10" ht="21.75" customHeight="1" x14ac:dyDescent="0.2">
      <c r="B30" s="163" t="s">
        <v>398</v>
      </c>
      <c r="C30" s="161"/>
      <c r="D30" s="161"/>
      <c r="E30" s="161"/>
    </row>
    <row r="31" spans="1:10" x14ac:dyDescent="0.2">
      <c r="B31" s="163"/>
      <c r="C31" s="161"/>
      <c r="D31" s="161"/>
      <c r="E31" s="161"/>
    </row>
    <row r="32" spans="1:10" x14ac:dyDescent="0.2">
      <c r="B32" s="161"/>
      <c r="C32" s="161"/>
      <c r="D32" s="161"/>
      <c r="E32" s="161"/>
    </row>
    <row r="33" spans="2:5" x14ac:dyDescent="0.2">
      <c r="B33" s="161"/>
      <c r="C33" s="161"/>
      <c r="D33" s="161"/>
      <c r="E33" s="161"/>
    </row>
    <row r="34" spans="2:5" x14ac:dyDescent="0.2">
      <c r="B34" s="161"/>
      <c r="C34" s="161"/>
      <c r="D34" s="161"/>
      <c r="E34" s="161"/>
    </row>
  </sheetData>
  <mergeCells count="22">
    <mergeCell ref="B15:E15"/>
    <mergeCell ref="B16:E16"/>
    <mergeCell ref="B17:E17"/>
    <mergeCell ref="B9:E9"/>
    <mergeCell ref="B10:E10"/>
    <mergeCell ref="B11:E11"/>
    <mergeCell ref="B8:E8"/>
    <mergeCell ref="B29:F29"/>
    <mergeCell ref="B24:E24"/>
    <mergeCell ref="B25:E25"/>
    <mergeCell ref="B26:E26"/>
    <mergeCell ref="B27:E27"/>
    <mergeCell ref="B28:E28"/>
    <mergeCell ref="B18:E18"/>
    <mergeCell ref="B19:E19"/>
    <mergeCell ref="B20:E20"/>
    <mergeCell ref="B21:E21"/>
    <mergeCell ref="B22:E22"/>
    <mergeCell ref="B23:E23"/>
    <mergeCell ref="B12:E12"/>
    <mergeCell ref="B13:E13"/>
    <mergeCell ref="B14:E14"/>
  </mergeCells>
  <pageMargins left="0.7" right="0.7" top="0.75" bottom="0.75" header="0.3" footer="0.3"/>
  <pageSetup firstPageNumber="11" fitToHeight="0" orientation="portrait" useFirstPageNumber="1"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DFA72-9EDA-4DA2-9C65-E94340E9C59F}">
  <dimension ref="A1:J23"/>
  <sheetViews>
    <sheetView view="pageLayout" topLeftCell="A21" zoomScale="115" zoomScaleNormal="100" zoomScalePageLayoutView="115" workbookViewId="0">
      <selection activeCell="B20" sqref="B20:B21"/>
    </sheetView>
  </sheetViews>
  <sheetFormatPr defaultRowHeight="12.75" x14ac:dyDescent="0.2"/>
  <cols>
    <col min="1" max="1" width="75" customWidth="1"/>
    <col min="2" max="2" width="16.7109375" customWidth="1"/>
  </cols>
  <sheetData>
    <row r="1" spans="1:2" ht="18.75" thickBot="1" x14ac:dyDescent="0.25">
      <c r="A1" s="341" t="s">
        <v>228</v>
      </c>
      <c r="B1" s="342"/>
    </row>
    <row r="2" spans="1:2" ht="30.75" thickBot="1" x14ac:dyDescent="0.25">
      <c r="A2" s="75" t="s">
        <v>406</v>
      </c>
      <c r="B2" s="76" t="s">
        <v>229</v>
      </c>
    </row>
    <row r="3" spans="1:2" ht="28.5" customHeight="1" x14ac:dyDescent="0.2">
      <c r="A3" s="77" t="s">
        <v>230</v>
      </c>
      <c r="B3" s="338">
        <v>10</v>
      </c>
    </row>
    <row r="4" spans="1:2" ht="28.5" customHeight="1" thickBot="1" x14ac:dyDescent="0.25">
      <c r="A4" s="81" t="s">
        <v>404</v>
      </c>
      <c r="B4" s="340"/>
    </row>
    <row r="5" spans="1:2" ht="28.5" customHeight="1" x14ac:dyDescent="0.2">
      <c r="A5" s="77" t="s">
        <v>231</v>
      </c>
      <c r="B5" s="338">
        <v>8</v>
      </c>
    </row>
    <row r="6" spans="1:2" ht="28.5" customHeight="1" thickBot="1" x14ac:dyDescent="0.25">
      <c r="A6" s="82" t="s">
        <v>430</v>
      </c>
      <c r="B6" s="340"/>
    </row>
    <row r="7" spans="1:2" ht="28.5" customHeight="1" x14ac:dyDescent="0.2">
      <c r="A7" s="77" t="s">
        <v>232</v>
      </c>
      <c r="B7" s="338">
        <f>2+2+4+1</f>
        <v>9</v>
      </c>
    </row>
    <row r="8" spans="1:2" ht="57" customHeight="1" thickBot="1" x14ac:dyDescent="0.25">
      <c r="A8" s="81" t="s">
        <v>429</v>
      </c>
      <c r="B8" s="340"/>
    </row>
    <row r="9" spans="1:2" ht="28.5" customHeight="1" x14ac:dyDescent="0.2">
      <c r="A9" s="77" t="s">
        <v>405</v>
      </c>
      <c r="B9" s="338">
        <v>5</v>
      </c>
    </row>
    <row r="10" spans="1:2" ht="28.5" customHeight="1" thickBot="1" x14ac:dyDescent="0.25">
      <c r="A10" s="81" t="s">
        <v>233</v>
      </c>
      <c r="B10" s="340"/>
    </row>
    <row r="11" spans="1:2" ht="28.5" customHeight="1" x14ac:dyDescent="0.2">
      <c r="A11" s="77" t="s">
        <v>234</v>
      </c>
      <c r="B11" s="338">
        <v>0</v>
      </c>
    </row>
    <row r="12" spans="1:2" ht="28.5" customHeight="1" thickBot="1" x14ac:dyDescent="0.25">
      <c r="A12" s="79" t="s">
        <v>235</v>
      </c>
      <c r="B12" s="340"/>
    </row>
    <row r="13" spans="1:2" ht="28.5" customHeight="1" x14ac:dyDescent="0.2">
      <c r="A13" s="77" t="s">
        <v>236</v>
      </c>
      <c r="B13" s="338">
        <v>5</v>
      </c>
    </row>
    <row r="14" spans="1:2" ht="28.5" customHeight="1" x14ac:dyDescent="0.2">
      <c r="A14" s="78" t="s">
        <v>461</v>
      </c>
      <c r="B14" s="339"/>
    </row>
    <row r="15" spans="1:2" ht="28.5" customHeight="1" thickBot="1" x14ac:dyDescent="0.25">
      <c r="A15" s="79" t="s">
        <v>462</v>
      </c>
      <c r="B15" s="340"/>
    </row>
    <row r="16" spans="1:2" ht="28.5" customHeight="1" x14ac:dyDescent="0.2">
      <c r="A16" s="77" t="s">
        <v>237</v>
      </c>
      <c r="B16" s="338">
        <v>16</v>
      </c>
    </row>
    <row r="17" spans="1:10" ht="28.5" customHeight="1" thickBot="1" x14ac:dyDescent="0.25">
      <c r="A17" s="79" t="s">
        <v>460</v>
      </c>
      <c r="B17" s="340"/>
    </row>
    <row r="18" spans="1:10" ht="28.5" customHeight="1" x14ac:dyDescent="0.2">
      <c r="A18" s="77" t="s">
        <v>238</v>
      </c>
      <c r="B18" s="338">
        <v>5</v>
      </c>
    </row>
    <row r="19" spans="1:10" ht="28.5" customHeight="1" thickBot="1" x14ac:dyDescent="0.25">
      <c r="A19" s="79" t="s">
        <v>432</v>
      </c>
      <c r="B19" s="340"/>
    </row>
    <row r="20" spans="1:10" ht="28.5" customHeight="1" x14ac:dyDescent="0.2">
      <c r="A20" s="77" t="s">
        <v>239</v>
      </c>
      <c r="B20" s="338">
        <v>0</v>
      </c>
    </row>
    <row r="21" spans="1:10" ht="28.5" customHeight="1" thickBot="1" x14ac:dyDescent="0.25">
      <c r="A21" s="170" t="s">
        <v>431</v>
      </c>
      <c r="B21" s="340"/>
    </row>
    <row r="22" spans="1:10" ht="28.5" customHeight="1" thickBot="1" x14ac:dyDescent="0.25">
      <c r="A22" s="80" t="s">
        <v>240</v>
      </c>
      <c r="B22" s="169">
        <f>+SUM(B3:B21)</f>
        <v>58</v>
      </c>
    </row>
    <row r="23" spans="1:10" x14ac:dyDescent="0.2">
      <c r="A23" s="62"/>
      <c r="B23" s="62"/>
      <c r="C23" s="62"/>
      <c r="D23" s="62"/>
      <c r="E23" s="62"/>
      <c r="F23" s="62"/>
      <c r="G23" s="62"/>
      <c r="H23" s="62"/>
      <c r="I23" s="62"/>
      <c r="J23" s="62"/>
    </row>
  </sheetData>
  <mergeCells count="10">
    <mergeCell ref="B13:B15"/>
    <mergeCell ref="B16:B17"/>
    <mergeCell ref="B18:B19"/>
    <mergeCell ref="B20:B21"/>
    <mergeCell ref="A1:B1"/>
    <mergeCell ref="B3:B4"/>
    <mergeCell ref="B5:B6"/>
    <mergeCell ref="B7:B8"/>
    <mergeCell ref="B9:B10"/>
    <mergeCell ref="B11:B12"/>
  </mergeCells>
  <pageMargins left="0.7" right="0.7" top="0.75" bottom="0.75" header="0.3" footer="0.3"/>
  <pageSetup firstPageNumber="12" fitToHeight="0" orientation="portrait" useFirstPageNumber="1"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EDBA5-3463-4E3A-93E5-A6EB937B073D}">
  <sheetPr>
    <pageSetUpPr fitToPage="1"/>
  </sheetPr>
  <dimension ref="A1:J88"/>
  <sheetViews>
    <sheetView view="pageLayout" topLeftCell="A43" zoomScale="70" zoomScaleNormal="100" zoomScalePageLayoutView="70" workbookViewId="0">
      <selection activeCell="G54" sqref="G54"/>
    </sheetView>
  </sheetViews>
  <sheetFormatPr defaultRowHeight="12.75" x14ac:dyDescent="0.2"/>
  <cols>
    <col min="1" max="3" width="8.7109375" customWidth="1"/>
    <col min="4" max="5" width="7.28515625" customWidth="1"/>
    <col min="6" max="7" width="14" customWidth="1"/>
    <col min="8" max="9" width="12.28515625" customWidth="1"/>
  </cols>
  <sheetData>
    <row r="1" spans="1:9" s="136" customFormat="1" x14ac:dyDescent="0.2">
      <c r="A1" s="62" t="s">
        <v>454</v>
      </c>
    </row>
    <row r="2" spans="1:9" s="136" customFormat="1" x14ac:dyDescent="0.2"/>
    <row r="3" spans="1:9" x14ac:dyDescent="0.2">
      <c r="A3" s="359" t="s">
        <v>152</v>
      </c>
      <c r="B3" s="359"/>
    </row>
    <row r="4" spans="1:9" x14ac:dyDescent="0.2">
      <c r="A4" s="243" t="s">
        <v>407</v>
      </c>
      <c r="B4" s="243"/>
      <c r="C4" s="166">
        <v>15</v>
      </c>
    </row>
    <row r="6" spans="1:9" x14ac:dyDescent="0.2">
      <c r="A6" s="360" t="s">
        <v>408</v>
      </c>
      <c r="B6" s="360"/>
      <c r="C6" s="360"/>
      <c r="D6" s="360"/>
      <c r="E6" s="360"/>
      <c r="F6" s="360"/>
      <c r="G6" s="263" t="s">
        <v>368</v>
      </c>
      <c r="H6" s="261" t="s">
        <v>352</v>
      </c>
      <c r="I6" s="262"/>
    </row>
    <row r="7" spans="1:9" x14ac:dyDescent="0.2">
      <c r="A7" s="360"/>
      <c r="B7" s="360"/>
      <c r="C7" s="360"/>
      <c r="D7" s="360"/>
      <c r="E7" s="360"/>
      <c r="F7" s="360"/>
      <c r="G7" s="264"/>
      <c r="H7" s="152" t="s">
        <v>353</v>
      </c>
      <c r="I7" s="152" t="s">
        <v>354</v>
      </c>
    </row>
    <row r="8" spans="1:9" x14ac:dyDescent="0.2">
      <c r="A8" s="361" t="s">
        <v>345</v>
      </c>
      <c r="B8" s="361"/>
      <c r="C8" s="361"/>
      <c r="D8" s="361"/>
      <c r="E8" s="361"/>
      <c r="F8" s="361"/>
      <c r="G8" s="167">
        <v>15000</v>
      </c>
      <c r="H8" s="168">
        <v>3000</v>
      </c>
      <c r="I8" s="168">
        <v>0</v>
      </c>
    </row>
    <row r="9" spans="1:9" x14ac:dyDescent="0.2">
      <c r="A9" s="361" t="s">
        <v>346</v>
      </c>
      <c r="B9" s="361"/>
      <c r="C9" s="361"/>
      <c r="D9" s="361"/>
      <c r="E9" s="361"/>
      <c r="F9" s="361"/>
      <c r="G9" s="167">
        <v>6900</v>
      </c>
      <c r="H9" s="168">
        <v>1380</v>
      </c>
      <c r="I9" s="168">
        <v>0</v>
      </c>
    </row>
    <row r="10" spans="1:9" x14ac:dyDescent="0.2">
      <c r="A10" s="361" t="s">
        <v>347</v>
      </c>
      <c r="B10" s="361"/>
      <c r="C10" s="361"/>
      <c r="D10" s="361"/>
      <c r="E10" s="361"/>
      <c r="F10" s="361"/>
      <c r="G10" s="167">
        <v>100000</v>
      </c>
      <c r="H10" s="168">
        <v>20000</v>
      </c>
      <c r="I10" s="168">
        <v>0</v>
      </c>
    </row>
    <row r="11" spans="1:9" x14ac:dyDescent="0.2">
      <c r="A11" s="361" t="s">
        <v>348</v>
      </c>
      <c r="B11" s="361"/>
      <c r="C11" s="361"/>
      <c r="D11" s="361"/>
      <c r="E11" s="361"/>
      <c r="F11" s="361"/>
      <c r="G11" s="167">
        <v>5000</v>
      </c>
      <c r="H11" s="168">
        <v>1000</v>
      </c>
      <c r="I11" s="168">
        <v>0</v>
      </c>
    </row>
    <row r="12" spans="1:9" x14ac:dyDescent="0.2">
      <c r="A12" s="361" t="s">
        <v>349</v>
      </c>
      <c r="B12" s="361"/>
      <c r="C12" s="361"/>
      <c r="D12" s="361"/>
      <c r="E12" s="361"/>
      <c r="F12" s="361"/>
      <c r="G12" s="167">
        <v>60000</v>
      </c>
      <c r="H12" s="168">
        <v>12000</v>
      </c>
      <c r="I12" s="168">
        <v>0</v>
      </c>
    </row>
    <row r="13" spans="1:9" x14ac:dyDescent="0.2">
      <c r="A13" s="361" t="s">
        <v>350</v>
      </c>
      <c r="B13" s="361"/>
      <c r="C13" s="361"/>
      <c r="D13" s="361"/>
      <c r="E13" s="361"/>
      <c r="F13" s="361"/>
      <c r="G13" s="167">
        <v>5000</v>
      </c>
      <c r="H13" s="168">
        <v>1000</v>
      </c>
      <c r="I13" s="168">
        <v>0</v>
      </c>
    </row>
    <row r="14" spans="1:9" x14ac:dyDescent="0.2">
      <c r="A14" s="361" t="s">
        <v>365</v>
      </c>
      <c r="B14" s="361"/>
      <c r="C14" s="361"/>
      <c r="D14" s="361"/>
      <c r="E14" s="361"/>
      <c r="F14" s="361"/>
      <c r="G14" s="167">
        <v>865880</v>
      </c>
      <c r="H14" s="168">
        <v>148176</v>
      </c>
      <c r="I14" s="168">
        <v>25000</v>
      </c>
    </row>
    <row r="15" spans="1:9" x14ac:dyDescent="0.2">
      <c r="A15" s="361" t="s">
        <v>351</v>
      </c>
      <c r="B15" s="361"/>
      <c r="C15" s="361"/>
      <c r="D15" s="361"/>
      <c r="E15" s="361"/>
      <c r="F15" s="361"/>
      <c r="G15" s="167">
        <v>5000</v>
      </c>
      <c r="H15" s="168">
        <v>1000</v>
      </c>
      <c r="I15" s="168">
        <v>0</v>
      </c>
    </row>
    <row r="16" spans="1:9" x14ac:dyDescent="0.2">
      <c r="A16" s="361" t="s">
        <v>366</v>
      </c>
      <c r="B16" s="361"/>
      <c r="C16" s="361"/>
      <c r="D16" s="361"/>
      <c r="E16" s="361"/>
      <c r="F16" s="361"/>
      <c r="G16" s="167">
        <v>36000</v>
      </c>
      <c r="H16" s="168">
        <v>7200</v>
      </c>
      <c r="I16" s="168">
        <v>0</v>
      </c>
    </row>
    <row r="17" spans="1:10" x14ac:dyDescent="0.2">
      <c r="A17" s="260" t="s">
        <v>367</v>
      </c>
      <c r="B17" s="260"/>
      <c r="C17" s="260"/>
      <c r="D17" s="260"/>
      <c r="E17" s="260"/>
      <c r="F17" s="260"/>
      <c r="G17" s="151">
        <f>SUM(G8:G16)</f>
        <v>1098780</v>
      </c>
      <c r="H17" s="154">
        <f>+SUM(H8:H16)</f>
        <v>194756</v>
      </c>
      <c r="I17" s="154">
        <f>+SUM(I8:I16)</f>
        <v>25000</v>
      </c>
    </row>
    <row r="20" spans="1:10" x14ac:dyDescent="0.2">
      <c r="A20" s="359" t="s">
        <v>173</v>
      </c>
      <c r="B20" s="359"/>
      <c r="C20" s="136"/>
      <c r="D20" s="136"/>
      <c r="E20" s="136"/>
      <c r="F20" s="136"/>
      <c r="G20" s="136"/>
      <c r="H20" s="136"/>
      <c r="I20" s="136"/>
    </row>
    <row r="21" spans="1:10" x14ac:dyDescent="0.2">
      <c r="A21" s="243" t="s">
        <v>407</v>
      </c>
      <c r="B21" s="243"/>
      <c r="C21" s="166">
        <v>4</v>
      </c>
      <c r="D21" s="136"/>
      <c r="E21" s="136"/>
      <c r="F21" s="136"/>
      <c r="G21" s="136"/>
      <c r="H21" s="136"/>
      <c r="I21" s="136"/>
    </row>
    <row r="22" spans="1:10" x14ac:dyDescent="0.2">
      <c r="A22" s="136"/>
      <c r="B22" s="136"/>
      <c r="C22" s="136"/>
      <c r="D22" s="136"/>
      <c r="E22" s="136"/>
      <c r="F22" s="136"/>
      <c r="G22" s="136"/>
      <c r="H22" s="136"/>
      <c r="I22" s="136"/>
    </row>
    <row r="23" spans="1:10" x14ac:dyDescent="0.2">
      <c r="A23" s="360" t="s">
        <v>409</v>
      </c>
      <c r="B23" s="360"/>
      <c r="C23" s="360"/>
      <c r="D23" s="360"/>
      <c r="E23" s="360"/>
      <c r="F23" s="360"/>
      <c r="G23" s="263" t="s">
        <v>368</v>
      </c>
      <c r="H23" s="261" t="s">
        <v>352</v>
      </c>
      <c r="I23" s="262"/>
      <c r="J23" s="62"/>
    </row>
    <row r="24" spans="1:10" x14ac:dyDescent="0.2">
      <c r="A24" s="360"/>
      <c r="B24" s="360"/>
      <c r="C24" s="360"/>
      <c r="D24" s="360"/>
      <c r="E24" s="360"/>
      <c r="F24" s="360"/>
      <c r="G24" s="264"/>
      <c r="H24" s="152" t="s">
        <v>353</v>
      </c>
      <c r="I24" s="152" t="s">
        <v>354</v>
      </c>
    </row>
    <row r="25" spans="1:10" x14ac:dyDescent="0.2">
      <c r="A25" s="275" t="s">
        <v>345</v>
      </c>
      <c r="B25" s="275"/>
      <c r="C25" s="275"/>
      <c r="D25" s="275"/>
      <c r="E25" s="275"/>
      <c r="F25" s="275"/>
      <c r="G25" s="167">
        <v>4000</v>
      </c>
      <c r="H25" s="168">
        <v>0</v>
      </c>
      <c r="I25" s="168">
        <v>800</v>
      </c>
    </row>
    <row r="26" spans="1:10" x14ac:dyDescent="0.2">
      <c r="A26" s="275" t="s">
        <v>346</v>
      </c>
      <c r="B26" s="275"/>
      <c r="C26" s="275"/>
      <c r="D26" s="275"/>
      <c r="E26" s="275"/>
      <c r="F26" s="275"/>
      <c r="G26" s="167">
        <v>2050</v>
      </c>
      <c r="H26" s="168">
        <v>410</v>
      </c>
      <c r="I26" s="168">
        <v>0</v>
      </c>
    </row>
    <row r="27" spans="1:10" x14ac:dyDescent="0.2">
      <c r="A27" s="275" t="s">
        <v>347</v>
      </c>
      <c r="B27" s="275"/>
      <c r="C27" s="275"/>
      <c r="D27" s="275"/>
      <c r="E27" s="275"/>
      <c r="F27" s="275"/>
      <c r="G27" s="167">
        <v>20000</v>
      </c>
      <c r="H27" s="168">
        <v>2778</v>
      </c>
      <c r="I27" s="168">
        <v>1222</v>
      </c>
    </row>
    <row r="28" spans="1:10" x14ac:dyDescent="0.2">
      <c r="A28" s="275" t="s">
        <v>348</v>
      </c>
      <c r="B28" s="275"/>
      <c r="C28" s="275"/>
      <c r="D28" s="275"/>
      <c r="E28" s="275"/>
      <c r="F28" s="275"/>
      <c r="G28" s="167">
        <v>1500</v>
      </c>
      <c r="H28" s="168">
        <v>300</v>
      </c>
      <c r="I28" s="168">
        <v>0</v>
      </c>
    </row>
    <row r="29" spans="1:10" x14ac:dyDescent="0.2">
      <c r="A29" s="275" t="s">
        <v>349</v>
      </c>
      <c r="B29" s="275"/>
      <c r="C29" s="275"/>
      <c r="D29" s="275"/>
      <c r="E29" s="275"/>
      <c r="F29" s="275"/>
      <c r="G29" s="167">
        <v>16000</v>
      </c>
      <c r="H29" s="168">
        <v>1894</v>
      </c>
      <c r="I29" s="168">
        <v>1306</v>
      </c>
    </row>
    <row r="30" spans="1:10" x14ac:dyDescent="0.2">
      <c r="A30" s="275" t="s">
        <v>350</v>
      </c>
      <c r="B30" s="275"/>
      <c r="C30" s="275"/>
      <c r="D30" s="275"/>
      <c r="E30" s="275"/>
      <c r="F30" s="275"/>
      <c r="G30" s="167">
        <v>1500</v>
      </c>
      <c r="H30" s="168">
        <v>300</v>
      </c>
      <c r="I30" s="168">
        <v>0</v>
      </c>
    </row>
    <row r="31" spans="1:10" x14ac:dyDescent="0.2">
      <c r="A31" s="275" t="s">
        <v>365</v>
      </c>
      <c r="B31" s="275"/>
      <c r="C31" s="275"/>
      <c r="D31" s="275"/>
      <c r="E31" s="275"/>
      <c r="F31" s="275"/>
      <c r="G31" s="167">
        <v>176300</v>
      </c>
      <c r="H31" s="168">
        <v>35260</v>
      </c>
      <c r="I31" s="168">
        <v>0</v>
      </c>
    </row>
    <row r="32" spans="1:10" x14ac:dyDescent="0.2">
      <c r="A32" s="275" t="s">
        <v>351</v>
      </c>
      <c r="B32" s="275"/>
      <c r="C32" s="275"/>
      <c r="D32" s="275"/>
      <c r="E32" s="275"/>
      <c r="F32" s="275"/>
      <c r="G32" s="167">
        <v>1000</v>
      </c>
      <c r="H32" s="168">
        <v>200</v>
      </c>
      <c r="I32" s="168">
        <v>0</v>
      </c>
    </row>
    <row r="33" spans="1:9" x14ac:dyDescent="0.2">
      <c r="A33" s="275" t="s">
        <v>366</v>
      </c>
      <c r="B33" s="275"/>
      <c r="C33" s="275"/>
      <c r="D33" s="275"/>
      <c r="E33" s="275"/>
      <c r="F33" s="275"/>
      <c r="G33" s="167">
        <v>9600</v>
      </c>
      <c r="H33" s="168">
        <v>1920</v>
      </c>
      <c r="I33" s="168">
        <v>0</v>
      </c>
    </row>
    <row r="34" spans="1:9" x14ac:dyDescent="0.2">
      <c r="A34" s="260" t="s">
        <v>367</v>
      </c>
      <c r="B34" s="260"/>
      <c r="C34" s="260"/>
      <c r="D34" s="260"/>
      <c r="E34" s="260"/>
      <c r="F34" s="260"/>
      <c r="G34" s="151">
        <f>SUM(G25:G33)</f>
        <v>231950</v>
      </c>
      <c r="H34" s="154">
        <f>+SUM(H25:H33)</f>
        <v>43062</v>
      </c>
      <c r="I34" s="154">
        <f>+SUM(I25:I33)</f>
        <v>3328</v>
      </c>
    </row>
    <row r="37" spans="1:9" x14ac:dyDescent="0.2">
      <c r="A37" s="359" t="s">
        <v>174</v>
      </c>
      <c r="B37" s="359"/>
      <c r="C37" s="136"/>
      <c r="D37" s="136"/>
      <c r="E37" s="136"/>
      <c r="F37" s="136"/>
      <c r="G37" s="149"/>
      <c r="H37" s="149"/>
      <c r="I37" s="136"/>
    </row>
    <row r="38" spans="1:9" x14ac:dyDescent="0.2">
      <c r="A38" s="243" t="s">
        <v>407</v>
      </c>
      <c r="B38" s="243"/>
      <c r="C38" s="166">
        <v>1</v>
      </c>
      <c r="D38" s="136"/>
      <c r="E38" s="136"/>
      <c r="F38" s="136"/>
      <c r="G38" s="136"/>
      <c r="H38" s="136"/>
      <c r="I38" s="136"/>
    </row>
    <row r="39" spans="1:9" x14ac:dyDescent="0.2">
      <c r="A39" s="136"/>
      <c r="B39" s="136"/>
      <c r="C39" s="136"/>
      <c r="D39" s="136"/>
      <c r="E39" s="136"/>
      <c r="F39" s="136"/>
      <c r="G39" s="136"/>
      <c r="H39" s="136"/>
      <c r="I39" s="136"/>
    </row>
    <row r="40" spans="1:9" x14ac:dyDescent="0.2">
      <c r="A40" s="360" t="s">
        <v>410</v>
      </c>
      <c r="B40" s="360"/>
      <c r="C40" s="360"/>
      <c r="D40" s="360"/>
      <c r="E40" s="360"/>
      <c r="F40" s="360"/>
      <c r="G40" s="263" t="s">
        <v>368</v>
      </c>
      <c r="H40" s="261" t="s">
        <v>352</v>
      </c>
      <c r="I40" s="262"/>
    </row>
    <row r="41" spans="1:9" x14ac:dyDescent="0.2">
      <c r="A41" s="360"/>
      <c r="B41" s="360"/>
      <c r="C41" s="360"/>
      <c r="D41" s="360"/>
      <c r="E41" s="360"/>
      <c r="F41" s="360"/>
      <c r="G41" s="264"/>
      <c r="H41" s="152" t="s">
        <v>353</v>
      </c>
      <c r="I41" s="152" t="s">
        <v>354</v>
      </c>
    </row>
    <row r="42" spans="1:9" x14ac:dyDescent="0.2">
      <c r="A42" s="275" t="s">
        <v>345</v>
      </c>
      <c r="B42" s="275"/>
      <c r="C42" s="275"/>
      <c r="D42" s="275"/>
      <c r="E42" s="275"/>
      <c r="F42" s="275"/>
      <c r="G42" s="167">
        <v>1000</v>
      </c>
      <c r="H42" s="168">
        <v>200</v>
      </c>
      <c r="I42" s="168">
        <v>0</v>
      </c>
    </row>
    <row r="43" spans="1:9" x14ac:dyDescent="0.2">
      <c r="A43" s="275" t="s">
        <v>346</v>
      </c>
      <c r="B43" s="275"/>
      <c r="C43" s="275"/>
      <c r="D43" s="275"/>
      <c r="E43" s="275"/>
      <c r="F43" s="275"/>
      <c r="G43" s="167">
        <v>350</v>
      </c>
      <c r="H43" s="168">
        <v>70</v>
      </c>
      <c r="I43" s="168">
        <v>0</v>
      </c>
    </row>
    <row r="44" spans="1:9" x14ac:dyDescent="0.2">
      <c r="A44" s="275" t="s">
        <v>347</v>
      </c>
      <c r="B44" s="275"/>
      <c r="C44" s="275"/>
      <c r="D44" s="275"/>
      <c r="E44" s="275"/>
      <c r="F44" s="275"/>
      <c r="G44" s="167">
        <v>500</v>
      </c>
      <c r="H44" s="168">
        <v>100</v>
      </c>
      <c r="I44" s="168">
        <v>0</v>
      </c>
    </row>
    <row r="45" spans="1:9" x14ac:dyDescent="0.2">
      <c r="A45" s="275" t="s">
        <v>348</v>
      </c>
      <c r="B45" s="275"/>
      <c r="C45" s="275"/>
      <c r="D45" s="275"/>
      <c r="E45" s="275"/>
      <c r="F45" s="275"/>
      <c r="G45" s="167">
        <v>400</v>
      </c>
      <c r="H45" s="168">
        <v>80</v>
      </c>
      <c r="I45" s="168">
        <v>0</v>
      </c>
    </row>
    <row r="46" spans="1:9" x14ac:dyDescent="0.2">
      <c r="A46" s="275" t="s">
        <v>349</v>
      </c>
      <c r="B46" s="275"/>
      <c r="C46" s="275"/>
      <c r="D46" s="275"/>
      <c r="E46" s="275"/>
      <c r="F46" s="275"/>
      <c r="G46" s="167">
        <v>3500</v>
      </c>
      <c r="H46" s="168">
        <v>700</v>
      </c>
      <c r="I46" s="168">
        <v>0</v>
      </c>
    </row>
    <row r="47" spans="1:9" x14ac:dyDescent="0.2">
      <c r="A47" s="275" t="s">
        <v>350</v>
      </c>
      <c r="B47" s="275"/>
      <c r="C47" s="275"/>
      <c r="D47" s="275"/>
      <c r="E47" s="275"/>
      <c r="F47" s="275"/>
      <c r="G47" s="167">
        <v>400</v>
      </c>
      <c r="H47" s="168">
        <v>80</v>
      </c>
      <c r="I47" s="168">
        <v>0</v>
      </c>
    </row>
    <row r="48" spans="1:9" x14ac:dyDescent="0.2">
      <c r="A48" s="275" t="s">
        <v>365</v>
      </c>
      <c r="B48" s="275"/>
      <c r="C48" s="275"/>
      <c r="D48" s="275"/>
      <c r="E48" s="275"/>
      <c r="F48" s="275"/>
      <c r="G48" s="167">
        <v>51079</v>
      </c>
      <c r="H48" s="168">
        <f>+G48*0.2</f>
        <v>10215.800000000001</v>
      </c>
      <c r="I48" s="168">
        <v>0</v>
      </c>
    </row>
    <row r="49" spans="1:9" x14ac:dyDescent="0.2">
      <c r="A49" s="275" t="s">
        <v>351</v>
      </c>
      <c r="B49" s="275"/>
      <c r="C49" s="275"/>
      <c r="D49" s="275"/>
      <c r="E49" s="275"/>
      <c r="F49" s="275"/>
      <c r="G49" s="167">
        <v>200</v>
      </c>
      <c r="H49" s="168">
        <v>40</v>
      </c>
      <c r="I49" s="168">
        <v>0</v>
      </c>
    </row>
    <row r="50" spans="1:9" x14ac:dyDescent="0.2">
      <c r="A50" s="275" t="s">
        <v>366</v>
      </c>
      <c r="B50" s="275"/>
      <c r="C50" s="275"/>
      <c r="D50" s="275"/>
      <c r="E50" s="275"/>
      <c r="F50" s="275"/>
      <c r="G50" s="167">
        <v>2400</v>
      </c>
      <c r="H50" s="168">
        <v>480</v>
      </c>
      <c r="I50" s="168">
        <v>0</v>
      </c>
    </row>
    <row r="51" spans="1:9" x14ac:dyDescent="0.2">
      <c r="A51" s="260" t="s">
        <v>367</v>
      </c>
      <c r="B51" s="260"/>
      <c r="C51" s="260"/>
      <c r="D51" s="260"/>
      <c r="E51" s="260"/>
      <c r="F51" s="260"/>
      <c r="G51" s="151">
        <f>SUM(G42:G50)</f>
        <v>59829</v>
      </c>
      <c r="H51" s="154">
        <f>+SUM(H42:H50)</f>
        <v>11965.800000000001</v>
      </c>
      <c r="I51" s="154">
        <f>+SUM(I42:I50)</f>
        <v>0</v>
      </c>
    </row>
    <row r="54" spans="1:9" x14ac:dyDescent="0.2">
      <c r="A54" s="62" t="s">
        <v>411</v>
      </c>
    </row>
    <row r="55" spans="1:9" x14ac:dyDescent="0.2">
      <c r="A55" s="65" t="s">
        <v>50</v>
      </c>
      <c r="B55" s="236" t="s">
        <v>412</v>
      </c>
      <c r="C55" s="236"/>
      <c r="D55" s="236"/>
      <c r="E55" s="236"/>
      <c r="F55" s="236"/>
      <c r="G55" s="236"/>
      <c r="H55" s="236"/>
      <c r="I55" s="236"/>
    </row>
    <row r="56" spans="1:9" x14ac:dyDescent="0.2">
      <c r="A56" s="137"/>
    </row>
    <row r="57" spans="1:9" x14ac:dyDescent="0.2">
      <c r="A57" s="65"/>
      <c r="B57" s="238" t="s">
        <v>425</v>
      </c>
      <c r="C57" s="238"/>
      <c r="D57" s="238"/>
      <c r="E57" s="238"/>
      <c r="F57" s="238"/>
      <c r="G57" s="238"/>
      <c r="H57" s="238"/>
      <c r="I57" s="238"/>
    </row>
    <row r="58" spans="1:9" x14ac:dyDescent="0.2">
      <c r="A58" s="137"/>
      <c r="B58" s="238"/>
      <c r="C58" s="238"/>
      <c r="D58" s="238"/>
      <c r="E58" s="238"/>
      <c r="F58" s="238"/>
      <c r="G58" s="238"/>
      <c r="H58" s="238"/>
      <c r="I58" s="238"/>
    </row>
    <row r="59" spans="1:9" x14ac:dyDescent="0.2">
      <c r="A59" s="62" t="s">
        <v>455</v>
      </c>
    </row>
    <row r="61" spans="1:9" x14ac:dyDescent="0.2">
      <c r="A61" s="240" t="s">
        <v>3</v>
      </c>
      <c r="B61" s="240"/>
      <c r="C61" s="240"/>
      <c r="D61" s="240" t="s">
        <v>413</v>
      </c>
      <c r="E61" s="240"/>
      <c r="F61" s="349" t="s">
        <v>414</v>
      </c>
      <c r="G61" s="349"/>
      <c r="H61" s="349" t="s">
        <v>415</v>
      </c>
      <c r="I61" s="349"/>
    </row>
    <row r="62" spans="1:9" ht="24" customHeight="1" x14ac:dyDescent="0.2">
      <c r="A62" s="352" t="s">
        <v>422</v>
      </c>
      <c r="B62" s="346"/>
      <c r="C62" s="353"/>
      <c r="D62" s="274" t="s">
        <v>419</v>
      </c>
      <c r="E62" s="274"/>
      <c r="F62" s="350" t="s">
        <v>420</v>
      </c>
      <c r="G62" s="274"/>
      <c r="H62" s="267" t="s">
        <v>426</v>
      </c>
      <c r="I62" s="274"/>
    </row>
    <row r="63" spans="1:9" ht="24" customHeight="1" x14ac:dyDescent="0.2">
      <c r="A63" s="354"/>
      <c r="B63" s="343"/>
      <c r="C63" s="355"/>
      <c r="D63" s="274"/>
      <c r="E63" s="274"/>
      <c r="F63" s="274"/>
      <c r="G63" s="274"/>
      <c r="H63" s="274"/>
      <c r="I63" s="274"/>
    </row>
    <row r="64" spans="1:9" ht="24" customHeight="1" x14ac:dyDescent="0.2">
      <c r="A64" s="356"/>
      <c r="B64" s="357"/>
      <c r="C64" s="358"/>
      <c r="D64" s="274"/>
      <c r="E64" s="274"/>
      <c r="F64" s="274"/>
      <c r="G64" s="274"/>
      <c r="H64" s="274"/>
      <c r="I64" s="274"/>
    </row>
    <row r="65" spans="1:9" ht="24" customHeight="1" x14ac:dyDescent="0.2">
      <c r="A65" s="352" t="s">
        <v>423</v>
      </c>
      <c r="B65" s="346"/>
      <c r="C65" s="353"/>
      <c r="D65" s="274" t="s">
        <v>418</v>
      </c>
      <c r="E65" s="274"/>
      <c r="F65" s="351" t="s">
        <v>421</v>
      </c>
      <c r="G65" s="267"/>
      <c r="H65" s="267" t="s">
        <v>427</v>
      </c>
      <c r="I65" s="274"/>
    </row>
    <row r="66" spans="1:9" ht="24" customHeight="1" x14ac:dyDescent="0.2">
      <c r="A66" s="354"/>
      <c r="B66" s="343"/>
      <c r="C66" s="355"/>
      <c r="D66" s="274"/>
      <c r="E66" s="274"/>
      <c r="F66" s="267"/>
      <c r="G66" s="267"/>
      <c r="H66" s="274"/>
      <c r="I66" s="274"/>
    </row>
    <row r="67" spans="1:9" ht="24" customHeight="1" x14ac:dyDescent="0.2">
      <c r="A67" s="356"/>
      <c r="B67" s="357"/>
      <c r="C67" s="358"/>
      <c r="D67" s="274"/>
      <c r="E67" s="274"/>
      <c r="F67" s="267"/>
      <c r="G67" s="267"/>
      <c r="H67" s="274"/>
      <c r="I67" s="274"/>
    </row>
    <row r="68" spans="1:9" ht="24" customHeight="1" x14ac:dyDescent="0.2">
      <c r="A68" s="352" t="s">
        <v>424</v>
      </c>
      <c r="B68" s="346"/>
      <c r="C68" s="353"/>
      <c r="D68" s="274" t="s">
        <v>416</v>
      </c>
      <c r="E68" s="274"/>
      <c r="F68" s="350" t="s">
        <v>417</v>
      </c>
      <c r="G68" s="274"/>
      <c r="H68" s="267" t="s">
        <v>428</v>
      </c>
      <c r="I68" s="274"/>
    </row>
    <row r="69" spans="1:9" ht="24" customHeight="1" x14ac:dyDescent="0.2">
      <c r="A69" s="354"/>
      <c r="B69" s="343"/>
      <c r="C69" s="355"/>
      <c r="D69" s="274"/>
      <c r="E69" s="274"/>
      <c r="F69" s="274"/>
      <c r="G69" s="274"/>
      <c r="H69" s="274"/>
      <c r="I69" s="274"/>
    </row>
    <row r="70" spans="1:9" ht="24" customHeight="1" x14ac:dyDescent="0.2">
      <c r="A70" s="356"/>
      <c r="B70" s="357"/>
      <c r="C70" s="358"/>
      <c r="D70" s="274"/>
      <c r="E70" s="274"/>
      <c r="F70" s="274"/>
      <c r="G70" s="274"/>
      <c r="H70" s="274"/>
      <c r="I70" s="274"/>
    </row>
    <row r="71" spans="1:9" ht="24" customHeight="1" x14ac:dyDescent="0.2">
      <c r="A71" s="346"/>
      <c r="B71" s="346"/>
      <c r="C71" s="346"/>
      <c r="D71" s="347"/>
      <c r="E71" s="347"/>
      <c r="F71" s="348"/>
      <c r="G71" s="347"/>
      <c r="H71" s="346"/>
      <c r="I71" s="347"/>
    </row>
    <row r="72" spans="1:9" ht="24" customHeight="1" x14ac:dyDescent="0.2">
      <c r="A72" s="343"/>
      <c r="B72" s="343"/>
      <c r="C72" s="343"/>
      <c r="D72" s="344"/>
      <c r="E72" s="344"/>
      <c r="F72" s="344"/>
      <c r="G72" s="344"/>
      <c r="H72" s="344"/>
      <c r="I72" s="344"/>
    </row>
    <row r="73" spans="1:9" ht="24" customHeight="1" x14ac:dyDescent="0.2">
      <c r="A73" s="343"/>
      <c r="B73" s="343"/>
      <c r="C73" s="343"/>
      <c r="D73" s="344"/>
      <c r="E73" s="344"/>
      <c r="F73" s="344"/>
      <c r="G73" s="344"/>
      <c r="H73" s="344"/>
      <c r="I73" s="344"/>
    </row>
    <row r="74" spans="1:9" ht="24" customHeight="1" x14ac:dyDescent="0.2">
      <c r="A74" s="343"/>
      <c r="B74" s="343"/>
      <c r="C74" s="343"/>
      <c r="D74" s="344"/>
      <c r="E74" s="344"/>
      <c r="F74" s="345"/>
      <c r="G74" s="344"/>
      <c r="H74" s="343"/>
      <c r="I74" s="344"/>
    </row>
    <row r="75" spans="1:9" ht="24" customHeight="1" x14ac:dyDescent="0.2">
      <c r="A75" s="343"/>
      <c r="B75" s="343"/>
      <c r="C75" s="343"/>
      <c r="D75" s="344"/>
      <c r="E75" s="344"/>
      <c r="F75" s="344"/>
      <c r="G75" s="344"/>
      <c r="H75" s="344"/>
      <c r="I75" s="344"/>
    </row>
    <row r="76" spans="1:9" ht="24" customHeight="1" x14ac:dyDescent="0.2">
      <c r="A76" s="343"/>
      <c r="B76" s="343"/>
      <c r="C76" s="343"/>
      <c r="D76" s="344"/>
      <c r="E76" s="344"/>
      <c r="F76" s="344"/>
      <c r="G76" s="344"/>
      <c r="H76" s="344"/>
      <c r="I76" s="344"/>
    </row>
    <row r="77" spans="1:9" ht="24" customHeight="1" x14ac:dyDescent="0.2">
      <c r="A77" s="343"/>
      <c r="B77" s="343"/>
      <c r="C77" s="343"/>
      <c r="D77" s="344"/>
      <c r="E77" s="344"/>
      <c r="F77" s="345"/>
      <c r="G77" s="344"/>
      <c r="H77" s="343"/>
      <c r="I77" s="344"/>
    </row>
    <row r="78" spans="1:9" ht="24" customHeight="1" x14ac:dyDescent="0.2">
      <c r="A78" s="343"/>
      <c r="B78" s="343"/>
      <c r="C78" s="343"/>
      <c r="D78" s="344"/>
      <c r="E78" s="344"/>
      <c r="F78" s="344"/>
      <c r="G78" s="344"/>
      <c r="H78" s="344"/>
      <c r="I78" s="344"/>
    </row>
    <row r="79" spans="1:9" ht="24" customHeight="1" x14ac:dyDescent="0.2">
      <c r="A79" s="343"/>
      <c r="B79" s="343"/>
      <c r="C79" s="343"/>
      <c r="D79" s="344"/>
      <c r="E79" s="344"/>
      <c r="F79" s="344"/>
      <c r="G79" s="344"/>
      <c r="H79" s="344"/>
      <c r="I79" s="344"/>
    </row>
    <row r="80" spans="1:9" ht="24" customHeight="1" x14ac:dyDescent="0.2">
      <c r="A80" s="343"/>
      <c r="B80" s="343"/>
      <c r="C80" s="343"/>
      <c r="D80" s="344"/>
      <c r="E80" s="344"/>
      <c r="F80" s="345"/>
      <c r="G80" s="344"/>
      <c r="H80" s="343"/>
      <c r="I80" s="344"/>
    </row>
    <row r="81" spans="1:9" ht="24" customHeight="1" x14ac:dyDescent="0.2">
      <c r="A81" s="343"/>
      <c r="B81" s="343"/>
      <c r="C81" s="343"/>
      <c r="D81" s="344"/>
      <c r="E81" s="344"/>
      <c r="F81" s="344"/>
      <c r="G81" s="344"/>
      <c r="H81" s="344"/>
      <c r="I81" s="344"/>
    </row>
    <row r="82" spans="1:9" ht="24" customHeight="1" x14ac:dyDescent="0.2">
      <c r="A82" s="343"/>
      <c r="B82" s="343"/>
      <c r="C82" s="343"/>
      <c r="D82" s="344"/>
      <c r="E82" s="344"/>
      <c r="F82" s="344"/>
      <c r="G82" s="344"/>
      <c r="H82" s="344"/>
      <c r="I82" s="344"/>
    </row>
    <row r="83" spans="1:9" ht="24" customHeight="1" x14ac:dyDescent="0.2">
      <c r="A83" s="343"/>
      <c r="B83" s="343"/>
      <c r="C83" s="343"/>
      <c r="D83" s="344"/>
      <c r="E83" s="344"/>
      <c r="F83" s="345"/>
      <c r="G83" s="344"/>
      <c r="H83" s="343"/>
      <c r="I83" s="344"/>
    </row>
    <row r="84" spans="1:9" ht="24" customHeight="1" x14ac:dyDescent="0.2">
      <c r="A84" s="343"/>
      <c r="B84" s="343"/>
      <c r="C84" s="343"/>
      <c r="D84" s="344"/>
      <c r="E84" s="344"/>
      <c r="F84" s="344"/>
      <c r="G84" s="344"/>
      <c r="H84" s="344"/>
      <c r="I84" s="344"/>
    </row>
    <row r="85" spans="1:9" ht="24" customHeight="1" x14ac:dyDescent="0.2">
      <c r="A85" s="343"/>
      <c r="B85" s="343"/>
      <c r="C85" s="343"/>
      <c r="D85" s="344"/>
      <c r="E85" s="344"/>
      <c r="F85" s="344"/>
      <c r="G85" s="344"/>
      <c r="H85" s="344"/>
      <c r="I85" s="344"/>
    </row>
    <row r="86" spans="1:9" ht="24" customHeight="1" x14ac:dyDescent="0.2">
      <c r="A86" s="343"/>
      <c r="B86" s="343"/>
      <c r="C86" s="343"/>
      <c r="D86" s="344"/>
      <c r="E86" s="344"/>
      <c r="F86" s="345"/>
      <c r="G86" s="344"/>
      <c r="H86" s="343"/>
      <c r="I86" s="344"/>
    </row>
    <row r="87" spans="1:9" ht="24" customHeight="1" x14ac:dyDescent="0.2">
      <c r="A87" s="343"/>
      <c r="B87" s="343"/>
      <c r="C87" s="343"/>
      <c r="D87" s="344"/>
      <c r="E87" s="344"/>
      <c r="F87" s="344"/>
      <c r="G87" s="344"/>
      <c r="H87" s="344"/>
      <c r="I87" s="344"/>
    </row>
    <row r="88" spans="1:9" ht="24" customHeight="1" x14ac:dyDescent="0.2">
      <c r="A88" s="343"/>
      <c r="B88" s="343"/>
      <c r="C88" s="343"/>
      <c r="D88" s="344"/>
      <c r="E88" s="344"/>
      <c r="F88" s="344"/>
      <c r="G88" s="344"/>
      <c r="H88" s="344"/>
      <c r="I88" s="344"/>
    </row>
  </sheetData>
  <mergeCells count="87">
    <mergeCell ref="G6:G7"/>
    <mergeCell ref="H6:I6"/>
    <mergeCell ref="A8:F8"/>
    <mergeCell ref="A9:F9"/>
    <mergeCell ref="A10:F10"/>
    <mergeCell ref="A28:F28"/>
    <mergeCell ref="A17:F17"/>
    <mergeCell ref="A3:B3"/>
    <mergeCell ref="A4:B4"/>
    <mergeCell ref="A20:B20"/>
    <mergeCell ref="A21:B21"/>
    <mergeCell ref="A23:F24"/>
    <mergeCell ref="A11:F11"/>
    <mergeCell ref="A12:F12"/>
    <mergeCell ref="A13:F13"/>
    <mergeCell ref="A14:F14"/>
    <mergeCell ref="A15:F15"/>
    <mergeCell ref="A16:F16"/>
    <mergeCell ref="A6:F7"/>
    <mergeCell ref="G23:G24"/>
    <mergeCell ref="H23:I23"/>
    <mergeCell ref="A25:F25"/>
    <mergeCell ref="A26:F26"/>
    <mergeCell ref="A27:F27"/>
    <mergeCell ref="H40:I40"/>
    <mergeCell ref="A42:F42"/>
    <mergeCell ref="A29:F29"/>
    <mergeCell ref="A30:F30"/>
    <mergeCell ref="A31:F31"/>
    <mergeCell ref="A32:F32"/>
    <mergeCell ref="A33:F33"/>
    <mergeCell ref="A34:F34"/>
    <mergeCell ref="A48:F48"/>
    <mergeCell ref="A37:B37"/>
    <mergeCell ref="A38:B38"/>
    <mergeCell ref="A40:F41"/>
    <mergeCell ref="G40:G41"/>
    <mergeCell ref="A43:F43"/>
    <mergeCell ref="A44:F44"/>
    <mergeCell ref="A45:F45"/>
    <mergeCell ref="A46:F46"/>
    <mergeCell ref="A47:F47"/>
    <mergeCell ref="D61:E61"/>
    <mergeCell ref="A49:F49"/>
    <mergeCell ref="A50:F50"/>
    <mergeCell ref="A51:F51"/>
    <mergeCell ref="B57:I58"/>
    <mergeCell ref="B55:I55"/>
    <mergeCell ref="A61:C61"/>
    <mergeCell ref="A62:C64"/>
    <mergeCell ref="A65:C67"/>
    <mergeCell ref="A68:C70"/>
    <mergeCell ref="D62:E64"/>
    <mergeCell ref="D65:E67"/>
    <mergeCell ref="D68:E70"/>
    <mergeCell ref="H62:I64"/>
    <mergeCell ref="H65:I67"/>
    <mergeCell ref="H68:I70"/>
    <mergeCell ref="F61:G61"/>
    <mergeCell ref="H61:I61"/>
    <mergeCell ref="F62:G64"/>
    <mergeCell ref="F65:G67"/>
    <mergeCell ref="F68:G70"/>
    <mergeCell ref="A71:C73"/>
    <mergeCell ref="D71:E73"/>
    <mergeCell ref="F71:G73"/>
    <mergeCell ref="H71:I73"/>
    <mergeCell ref="A74:C76"/>
    <mergeCell ref="D74:E76"/>
    <mergeCell ref="F74:G76"/>
    <mergeCell ref="H74:I76"/>
    <mergeCell ref="A77:C79"/>
    <mergeCell ref="D77:E79"/>
    <mergeCell ref="F77:G79"/>
    <mergeCell ref="H77:I79"/>
    <mergeCell ref="A80:C82"/>
    <mergeCell ref="D80:E82"/>
    <mergeCell ref="F80:G82"/>
    <mergeCell ref="H80:I82"/>
    <mergeCell ref="A83:C85"/>
    <mergeCell ref="D83:E85"/>
    <mergeCell ref="F83:G85"/>
    <mergeCell ref="H83:I85"/>
    <mergeCell ref="A86:C88"/>
    <mergeCell ref="D86:E88"/>
    <mergeCell ref="F86:G88"/>
    <mergeCell ref="H86:I88"/>
  </mergeCells>
  <hyperlinks>
    <hyperlink ref="F68" r:id="rId1" xr:uid="{F04EFB83-B6B8-4BF0-BC08-5354C4A0A18A}"/>
    <hyperlink ref="F62" r:id="rId2" xr:uid="{19F0EC0F-D1F8-40B5-8D39-0790E3A1E035}"/>
    <hyperlink ref="F65" r:id="rId3" xr:uid="{FDD558D1-684B-47B9-A8EB-35B071E3D664}"/>
  </hyperlinks>
  <pageMargins left="0.7" right="0.7" top="0.43" bottom="0.64" header="0.3" footer="0.3"/>
  <pageSetup scale="99" firstPageNumber="13" fitToHeight="0" orientation="portrait" blackAndWhite="1" useFirstPageNumber="1" r:id="rId4"/>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FB70E-33F6-4A96-BA37-BCC54E8BF900}">
  <dimension ref="A1:J47"/>
  <sheetViews>
    <sheetView view="pageLayout" zoomScale="145" zoomScaleNormal="100" zoomScalePageLayoutView="145" workbookViewId="0">
      <selection activeCell="A43" sqref="A43"/>
    </sheetView>
  </sheetViews>
  <sheetFormatPr defaultRowHeight="12.75" x14ac:dyDescent="0.2"/>
  <cols>
    <col min="1" max="1" width="83" customWidth="1"/>
    <col min="2" max="2" width="9.140625" style="44"/>
  </cols>
  <sheetData>
    <row r="1" spans="1:2" ht="15.75" x14ac:dyDescent="0.2">
      <c r="A1" s="233" t="s">
        <v>111</v>
      </c>
      <c r="B1" s="233"/>
    </row>
    <row r="2" spans="1:2" s="136" customFormat="1" ht="16.5" thickBot="1" x14ac:dyDescent="0.25">
      <c r="A2" s="134"/>
      <c r="B2" s="134"/>
    </row>
    <row r="3" spans="1:2" ht="31.5" customHeight="1" thickBot="1" x14ac:dyDescent="0.25">
      <c r="A3" s="198" t="s">
        <v>112</v>
      </c>
      <c r="B3" s="51" t="s">
        <v>176</v>
      </c>
    </row>
    <row r="4" spans="1:2" x14ac:dyDescent="0.2">
      <c r="A4" s="52" t="s">
        <v>113</v>
      </c>
      <c r="B4" s="234" t="s">
        <v>122</v>
      </c>
    </row>
    <row r="5" spans="1:2" x14ac:dyDescent="0.2">
      <c r="A5" s="53" t="s">
        <v>114</v>
      </c>
      <c r="B5" s="235"/>
    </row>
    <row r="6" spans="1:2" x14ac:dyDescent="0.2">
      <c r="A6" s="53" t="s">
        <v>115</v>
      </c>
      <c r="B6" s="235"/>
    </row>
    <row r="7" spans="1:2" x14ac:dyDescent="0.2">
      <c r="A7" s="53" t="s">
        <v>116</v>
      </c>
      <c r="B7" s="235"/>
    </row>
    <row r="8" spans="1:2" x14ac:dyDescent="0.2">
      <c r="A8" s="53" t="s">
        <v>117</v>
      </c>
      <c r="B8" s="235"/>
    </row>
    <row r="9" spans="1:2" x14ac:dyDescent="0.2">
      <c r="A9" s="53" t="s">
        <v>118</v>
      </c>
      <c r="B9" s="235"/>
    </row>
    <row r="10" spans="1:2" x14ac:dyDescent="0.2">
      <c r="A10" s="53" t="s">
        <v>119</v>
      </c>
      <c r="B10" s="235"/>
    </row>
    <row r="11" spans="1:2" x14ac:dyDescent="0.2">
      <c r="A11" s="53" t="s">
        <v>120</v>
      </c>
      <c r="B11" s="235"/>
    </row>
    <row r="12" spans="1:2" x14ac:dyDescent="0.2">
      <c r="A12" s="53" t="s">
        <v>121</v>
      </c>
      <c r="B12" s="235"/>
    </row>
    <row r="13" spans="1:2" x14ac:dyDescent="0.2">
      <c r="A13" s="53" t="s">
        <v>141</v>
      </c>
      <c r="B13" s="235"/>
    </row>
    <row r="14" spans="1:2" ht="12.75" customHeight="1" thickBot="1" x14ac:dyDescent="0.25">
      <c r="A14" s="68" t="s">
        <v>185</v>
      </c>
      <c r="B14" s="142" t="s">
        <v>483</v>
      </c>
    </row>
    <row r="15" spans="1:2" x14ac:dyDescent="0.2">
      <c r="A15" s="52" t="s">
        <v>186</v>
      </c>
      <c r="B15" s="58" t="s">
        <v>126</v>
      </c>
    </row>
    <row r="16" spans="1:2" x14ac:dyDescent="0.2">
      <c r="A16" s="53" t="s">
        <v>187</v>
      </c>
      <c r="B16" s="64" t="s">
        <v>177</v>
      </c>
    </row>
    <row r="17" spans="1:10" ht="25.5" x14ac:dyDescent="0.2">
      <c r="A17" s="53" t="s">
        <v>188</v>
      </c>
      <c r="B17" s="58">
        <v>1</v>
      </c>
    </row>
    <row r="18" spans="1:10" ht="25.5" x14ac:dyDescent="0.2">
      <c r="A18" s="53" t="s">
        <v>123</v>
      </c>
      <c r="B18" s="225">
        <v>1</v>
      </c>
    </row>
    <row r="19" spans="1:10" x14ac:dyDescent="0.2">
      <c r="A19" s="53" t="s">
        <v>124</v>
      </c>
      <c r="B19" s="225">
        <v>1</v>
      </c>
    </row>
    <row r="20" spans="1:10" ht="13.5" thickBot="1" x14ac:dyDescent="0.25">
      <c r="A20" s="54" t="s">
        <v>125</v>
      </c>
      <c r="B20" s="226">
        <v>1</v>
      </c>
    </row>
    <row r="21" spans="1:10" ht="13.5" thickBot="1" x14ac:dyDescent="0.25">
      <c r="A21" s="55" t="s">
        <v>127</v>
      </c>
      <c r="B21" s="61">
        <v>2</v>
      </c>
    </row>
    <row r="22" spans="1:10" ht="13.5" thickBot="1" x14ac:dyDescent="0.25">
      <c r="A22" s="55" t="s">
        <v>128</v>
      </c>
      <c r="B22" s="61">
        <v>3</v>
      </c>
    </row>
    <row r="23" spans="1:10" x14ac:dyDescent="0.2">
      <c r="A23" s="52" t="s">
        <v>129</v>
      </c>
      <c r="B23" s="215"/>
      <c r="C23" s="62"/>
      <c r="D23" s="62"/>
      <c r="E23" s="62"/>
      <c r="F23" s="62"/>
      <c r="G23" s="62"/>
      <c r="H23" s="62"/>
      <c r="I23" s="62"/>
      <c r="J23" s="62"/>
    </row>
    <row r="24" spans="1:10" ht="34.5" customHeight="1" x14ac:dyDescent="0.2">
      <c r="A24" s="56" t="s">
        <v>142</v>
      </c>
      <c r="B24" s="58"/>
    </row>
    <row r="25" spans="1:10" x14ac:dyDescent="0.2">
      <c r="A25" s="57" t="s">
        <v>130</v>
      </c>
      <c r="B25" s="58"/>
    </row>
    <row r="26" spans="1:10" x14ac:dyDescent="0.2">
      <c r="A26" s="53" t="s">
        <v>468</v>
      </c>
      <c r="B26" s="58" t="s">
        <v>476</v>
      </c>
    </row>
    <row r="27" spans="1:10" x14ac:dyDescent="0.2">
      <c r="A27" s="53" t="s">
        <v>467</v>
      </c>
      <c r="B27" s="58"/>
    </row>
    <row r="28" spans="1:10" x14ac:dyDescent="0.2">
      <c r="A28" s="53" t="s">
        <v>469</v>
      </c>
      <c r="B28" s="58"/>
    </row>
    <row r="29" spans="1:10" x14ac:dyDescent="0.2">
      <c r="A29" s="53" t="s">
        <v>470</v>
      </c>
      <c r="B29" s="58"/>
    </row>
    <row r="30" spans="1:10" x14ac:dyDescent="0.2">
      <c r="A30" s="53" t="s">
        <v>472</v>
      </c>
      <c r="B30" s="58"/>
    </row>
    <row r="31" spans="1:10" x14ac:dyDescent="0.2">
      <c r="A31" s="53" t="s">
        <v>471</v>
      </c>
      <c r="B31" s="58"/>
    </row>
    <row r="32" spans="1:10" x14ac:dyDescent="0.2">
      <c r="A32" s="53" t="s">
        <v>473</v>
      </c>
      <c r="B32" s="58"/>
    </row>
    <row r="33" spans="1:2" x14ac:dyDescent="0.2">
      <c r="A33" s="53" t="s">
        <v>474</v>
      </c>
      <c r="B33" s="58"/>
    </row>
    <row r="34" spans="1:2" x14ac:dyDescent="0.2">
      <c r="A34" s="53" t="s">
        <v>475</v>
      </c>
      <c r="B34" s="58"/>
    </row>
    <row r="35" spans="1:2" ht="25.5" x14ac:dyDescent="0.2">
      <c r="A35" s="57" t="s">
        <v>144</v>
      </c>
      <c r="B35" s="58" t="s">
        <v>478</v>
      </c>
    </row>
    <row r="36" spans="1:2" x14ac:dyDescent="0.2">
      <c r="A36" s="53" t="s">
        <v>131</v>
      </c>
      <c r="B36" s="58"/>
    </row>
    <row r="37" spans="1:2" x14ac:dyDescent="0.2">
      <c r="A37" s="53" t="s">
        <v>132</v>
      </c>
      <c r="B37" s="59"/>
    </row>
    <row r="38" spans="1:2" ht="13.5" thickBot="1" x14ac:dyDescent="0.25">
      <c r="A38" s="54" t="s">
        <v>143</v>
      </c>
      <c r="B38" s="60"/>
    </row>
    <row r="39" spans="1:2" ht="13.5" thickBot="1" x14ac:dyDescent="0.25">
      <c r="A39" s="55" t="s">
        <v>477</v>
      </c>
      <c r="B39" s="61" t="s">
        <v>478</v>
      </c>
    </row>
    <row r="40" spans="1:2" s="143" customFormat="1" ht="13.5" thickBot="1" x14ac:dyDescent="0.25">
      <c r="A40" s="54" t="s">
        <v>484</v>
      </c>
      <c r="B40" s="61" t="s">
        <v>479</v>
      </c>
    </row>
    <row r="41" spans="1:2" s="143" customFormat="1" ht="13.5" thickBot="1" x14ac:dyDescent="0.25">
      <c r="A41" s="54" t="s">
        <v>485</v>
      </c>
      <c r="B41" s="61" t="s">
        <v>133</v>
      </c>
    </row>
    <row r="42" spans="1:2" ht="13.5" thickBot="1" x14ac:dyDescent="0.25">
      <c r="A42" s="55" t="s">
        <v>134</v>
      </c>
      <c r="B42" s="61" t="s">
        <v>480</v>
      </c>
    </row>
    <row r="43" spans="1:2" ht="13.5" thickBot="1" x14ac:dyDescent="0.25">
      <c r="A43" s="55" t="s">
        <v>135</v>
      </c>
      <c r="B43" s="61" t="s">
        <v>481</v>
      </c>
    </row>
    <row r="44" spans="1:2" ht="13.5" thickBot="1" x14ac:dyDescent="0.25">
      <c r="A44" s="55" t="s">
        <v>136</v>
      </c>
      <c r="B44" s="61" t="s">
        <v>466</v>
      </c>
    </row>
    <row r="45" spans="1:2" ht="13.5" thickBot="1" x14ac:dyDescent="0.25">
      <c r="A45" s="55" t="s">
        <v>137</v>
      </c>
      <c r="B45" s="61" t="s">
        <v>482</v>
      </c>
    </row>
    <row r="46" spans="1:2" ht="13.5" thickBot="1" x14ac:dyDescent="0.25">
      <c r="A46" s="55" t="s">
        <v>138</v>
      </c>
      <c r="B46" s="61" t="s">
        <v>465</v>
      </c>
    </row>
    <row r="47" spans="1:2" ht="13.5" thickBot="1" x14ac:dyDescent="0.25">
      <c r="A47" s="55" t="s">
        <v>140</v>
      </c>
      <c r="B47" s="61" t="s">
        <v>139</v>
      </c>
    </row>
  </sheetData>
  <mergeCells count="2">
    <mergeCell ref="A1:B1"/>
    <mergeCell ref="B4:B13"/>
  </mergeCells>
  <pageMargins left="0.7" right="0.7" top="0.75" bottom="0.75" header="0.3" footer="0.3"/>
  <pageSetup fitToHeight="0" orientation="portrait" r:id="rId1"/>
  <headerFooter>
    <oddFooter>&amp;Ci</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90205-0E9C-4976-9EC5-12C9AFA09F32}">
  <dimension ref="A1:K59"/>
  <sheetViews>
    <sheetView view="pageLayout" topLeftCell="A24" zoomScale="145" zoomScaleNormal="100" zoomScaleSheetLayoutView="130" zoomScalePageLayoutView="145" workbookViewId="0">
      <selection activeCell="B37" sqref="B37:C37"/>
    </sheetView>
  </sheetViews>
  <sheetFormatPr defaultRowHeight="12.75" x14ac:dyDescent="0.2"/>
  <cols>
    <col min="1" max="1" width="4.7109375" customWidth="1"/>
    <col min="2" max="2" width="10" customWidth="1"/>
    <col min="3" max="3" width="6.42578125" customWidth="1"/>
    <col min="10" max="10" width="10.140625" customWidth="1"/>
  </cols>
  <sheetData>
    <row r="1" spans="1:11" s="136" customFormat="1" x14ac:dyDescent="0.2">
      <c r="A1" s="62" t="s">
        <v>445</v>
      </c>
    </row>
    <row r="2" spans="1:11" s="136" customFormat="1" x14ac:dyDescent="0.2">
      <c r="A2" s="62"/>
    </row>
    <row r="3" spans="1:11" ht="12.75" customHeight="1" x14ac:dyDescent="0.2">
      <c r="A3" s="44" t="s">
        <v>178</v>
      </c>
      <c r="B3" s="238" t="s">
        <v>146</v>
      </c>
      <c r="C3" s="238"/>
      <c r="D3" s="238"/>
      <c r="E3" s="238"/>
      <c r="F3" s="238"/>
      <c r="G3" s="238"/>
      <c r="H3" s="238"/>
      <c r="I3" s="238"/>
      <c r="J3" s="238"/>
      <c r="K3" s="238"/>
    </row>
    <row r="4" spans="1:11" x14ac:dyDescent="0.2">
      <c r="B4" s="238"/>
      <c r="C4" s="238"/>
      <c r="D4" s="238"/>
      <c r="E4" s="238"/>
      <c r="F4" s="238"/>
      <c r="G4" s="238"/>
      <c r="H4" s="238"/>
      <c r="I4" s="238"/>
      <c r="J4" s="238"/>
      <c r="K4" s="238"/>
    </row>
    <row r="5" spans="1:11" x14ac:dyDescent="0.2">
      <c r="A5" s="239"/>
      <c r="B5" s="239"/>
      <c r="C5" s="239"/>
      <c r="D5" s="239"/>
      <c r="E5" s="239"/>
      <c r="F5" s="239"/>
      <c r="G5" s="239"/>
      <c r="H5" s="239"/>
      <c r="I5" s="239"/>
      <c r="J5" s="239"/>
      <c r="K5" s="239"/>
    </row>
    <row r="6" spans="1:11" x14ac:dyDescent="0.2">
      <c r="A6" s="239"/>
      <c r="B6" s="239"/>
      <c r="C6" s="239"/>
      <c r="D6" s="239"/>
      <c r="E6" s="239"/>
      <c r="F6" s="239"/>
      <c r="G6" s="239"/>
      <c r="H6" s="239"/>
      <c r="I6" s="239"/>
      <c r="J6" s="239"/>
      <c r="K6" s="239"/>
    </row>
    <row r="7" spans="1:11" x14ac:dyDescent="0.2">
      <c r="A7" s="239"/>
      <c r="B7" s="239"/>
      <c r="C7" s="239"/>
      <c r="D7" s="239"/>
      <c r="E7" s="239"/>
      <c r="F7" s="239"/>
      <c r="G7" s="239"/>
      <c r="H7" s="239"/>
      <c r="I7" s="239"/>
      <c r="J7" s="239"/>
      <c r="K7" s="239"/>
    </row>
    <row r="8" spans="1:11" x14ac:dyDescent="0.2">
      <c r="A8" s="239"/>
      <c r="B8" s="239"/>
      <c r="C8" s="239"/>
      <c r="D8" s="239"/>
      <c r="E8" s="239"/>
      <c r="F8" s="239"/>
      <c r="G8" s="239"/>
      <c r="H8" s="239"/>
      <c r="I8" s="239"/>
      <c r="J8" s="239"/>
      <c r="K8" s="239"/>
    </row>
    <row r="9" spans="1:11" x14ac:dyDescent="0.2">
      <c r="A9" s="239"/>
      <c r="B9" s="239"/>
      <c r="C9" s="239"/>
      <c r="D9" s="239"/>
      <c r="E9" s="239"/>
      <c r="F9" s="239"/>
      <c r="G9" s="239"/>
      <c r="H9" s="239"/>
      <c r="I9" s="239"/>
      <c r="J9" s="239"/>
      <c r="K9" s="239"/>
    </row>
    <row r="10" spans="1:11" x14ac:dyDescent="0.2">
      <c r="A10" s="239"/>
      <c r="B10" s="239"/>
      <c r="C10" s="239"/>
      <c r="D10" s="239"/>
      <c r="E10" s="239"/>
      <c r="F10" s="239"/>
      <c r="G10" s="239"/>
      <c r="H10" s="239"/>
      <c r="I10" s="239"/>
      <c r="J10" s="239"/>
      <c r="K10" s="239"/>
    </row>
    <row r="11" spans="1:11" x14ac:dyDescent="0.2">
      <c r="A11" s="239"/>
      <c r="B11" s="239"/>
      <c r="C11" s="239"/>
      <c r="D11" s="239"/>
      <c r="E11" s="239"/>
      <c r="F11" s="239"/>
      <c r="G11" s="239"/>
      <c r="H11" s="239"/>
      <c r="I11" s="239"/>
      <c r="J11" s="239"/>
      <c r="K11" s="239"/>
    </row>
    <row r="12" spans="1:11" x14ac:dyDescent="0.2">
      <c r="A12" s="239"/>
      <c r="B12" s="239"/>
      <c r="C12" s="239"/>
      <c r="D12" s="239"/>
      <c r="E12" s="239"/>
      <c r="F12" s="239"/>
      <c r="G12" s="239"/>
      <c r="H12" s="239"/>
      <c r="I12" s="239"/>
      <c r="J12" s="239"/>
      <c r="K12" s="239"/>
    </row>
    <row r="13" spans="1:11" x14ac:dyDescent="0.2">
      <c r="A13" s="239"/>
      <c r="B13" s="239"/>
      <c r="C13" s="239"/>
      <c r="D13" s="239"/>
      <c r="E13" s="239"/>
      <c r="F13" s="239"/>
      <c r="G13" s="239"/>
      <c r="H13" s="239"/>
      <c r="I13" s="239"/>
      <c r="J13" s="239"/>
      <c r="K13" s="239"/>
    </row>
    <row r="14" spans="1:11" x14ac:dyDescent="0.2">
      <c r="A14" s="239"/>
      <c r="B14" s="239"/>
      <c r="C14" s="239"/>
      <c r="D14" s="239"/>
      <c r="E14" s="239"/>
      <c r="F14" s="239"/>
      <c r="G14" s="239"/>
      <c r="H14" s="239"/>
      <c r="I14" s="239"/>
      <c r="J14" s="239"/>
      <c r="K14" s="239"/>
    </row>
    <row r="15" spans="1:11" x14ac:dyDescent="0.2">
      <c r="A15" s="239"/>
      <c r="B15" s="239"/>
      <c r="C15" s="239"/>
      <c r="D15" s="239"/>
      <c r="E15" s="239"/>
      <c r="F15" s="239"/>
      <c r="G15" s="239"/>
      <c r="H15" s="239"/>
      <c r="I15" s="239"/>
      <c r="J15" s="239"/>
      <c r="K15" s="239"/>
    </row>
    <row r="16" spans="1:11" x14ac:dyDescent="0.2">
      <c r="A16" s="239"/>
      <c r="B16" s="239"/>
      <c r="C16" s="239"/>
      <c r="D16" s="239"/>
      <c r="E16" s="239"/>
      <c r="F16" s="239"/>
      <c r="G16" s="239"/>
      <c r="H16" s="239"/>
      <c r="I16" s="239"/>
      <c r="J16" s="239"/>
      <c r="K16" s="239"/>
    </row>
    <row r="17" spans="1:11" x14ac:dyDescent="0.2">
      <c r="A17" s="239"/>
      <c r="B17" s="239"/>
      <c r="C17" s="239"/>
      <c r="D17" s="239"/>
      <c r="E17" s="239"/>
      <c r="F17" s="239"/>
      <c r="G17" s="239"/>
      <c r="H17" s="239"/>
      <c r="I17" s="239"/>
      <c r="J17" s="239"/>
      <c r="K17" s="239"/>
    </row>
    <row r="18" spans="1:11" x14ac:dyDescent="0.2">
      <c r="A18" s="239"/>
      <c r="B18" s="239"/>
      <c r="C18" s="239"/>
      <c r="D18" s="239"/>
      <c r="E18" s="239"/>
      <c r="F18" s="239"/>
      <c r="G18" s="239"/>
      <c r="H18" s="239"/>
      <c r="I18" s="239"/>
      <c r="J18" s="239"/>
      <c r="K18" s="239"/>
    </row>
    <row r="19" spans="1:11" x14ac:dyDescent="0.2">
      <c r="A19" s="239"/>
      <c r="B19" s="239"/>
      <c r="C19" s="239"/>
      <c r="D19" s="239"/>
      <c r="E19" s="239"/>
      <c r="F19" s="239"/>
      <c r="G19" s="239"/>
      <c r="H19" s="239"/>
      <c r="I19" s="239"/>
      <c r="J19" s="239"/>
      <c r="K19" s="239"/>
    </row>
    <row r="20" spans="1:11" x14ac:dyDescent="0.2">
      <c r="A20" s="239"/>
      <c r="B20" s="239"/>
      <c r="C20" s="239"/>
      <c r="D20" s="239"/>
      <c r="E20" s="239"/>
      <c r="F20" s="239"/>
      <c r="G20" s="239"/>
      <c r="H20" s="239"/>
      <c r="I20" s="239"/>
      <c r="J20" s="239"/>
      <c r="K20" s="239"/>
    </row>
    <row r="21" spans="1:11" x14ac:dyDescent="0.2">
      <c r="A21" s="239"/>
      <c r="B21" s="239"/>
      <c r="C21" s="239"/>
      <c r="D21" s="239"/>
      <c r="E21" s="239"/>
      <c r="F21" s="239"/>
      <c r="G21" s="239"/>
      <c r="H21" s="239"/>
      <c r="I21" s="239"/>
      <c r="J21" s="239"/>
      <c r="K21" s="239"/>
    </row>
    <row r="22" spans="1:11" x14ac:dyDescent="0.2">
      <c r="A22" s="239"/>
      <c r="B22" s="239"/>
      <c r="C22" s="239"/>
      <c r="D22" s="239"/>
      <c r="E22" s="239"/>
      <c r="F22" s="239"/>
      <c r="G22" s="239"/>
      <c r="H22" s="239"/>
      <c r="I22" s="239"/>
      <c r="J22" s="239"/>
      <c r="K22" s="239"/>
    </row>
    <row r="23" spans="1:11" x14ac:dyDescent="0.2">
      <c r="A23" s="240"/>
      <c r="B23" s="240"/>
      <c r="C23" s="240"/>
      <c r="D23" s="240"/>
      <c r="E23" s="240"/>
      <c r="F23" s="240"/>
      <c r="G23" s="240"/>
      <c r="H23" s="240"/>
      <c r="I23" s="240"/>
      <c r="J23" s="240"/>
      <c r="K23" s="239"/>
    </row>
    <row r="24" spans="1:11" x14ac:dyDescent="0.2">
      <c r="A24" s="239"/>
      <c r="B24" s="239"/>
      <c r="C24" s="239"/>
      <c r="D24" s="239"/>
      <c r="E24" s="239"/>
      <c r="F24" s="239"/>
      <c r="G24" s="239"/>
      <c r="H24" s="239"/>
      <c r="I24" s="239"/>
      <c r="J24" s="239"/>
      <c r="K24" s="239"/>
    </row>
    <row r="25" spans="1:11" x14ac:dyDescent="0.2">
      <c r="A25" s="239"/>
      <c r="B25" s="239"/>
      <c r="C25" s="239"/>
      <c r="D25" s="239"/>
      <c r="E25" s="239"/>
      <c r="F25" s="239"/>
      <c r="G25" s="239"/>
      <c r="H25" s="239"/>
      <c r="I25" s="239"/>
      <c r="J25" s="239"/>
      <c r="K25" s="239"/>
    </row>
    <row r="26" spans="1:11" x14ac:dyDescent="0.2">
      <c r="A26" s="239"/>
      <c r="B26" s="239"/>
      <c r="C26" s="239"/>
      <c r="D26" s="239"/>
      <c r="E26" s="239"/>
      <c r="F26" s="239"/>
      <c r="G26" s="239"/>
      <c r="H26" s="239"/>
      <c r="I26" s="239"/>
      <c r="J26" s="239"/>
      <c r="K26" s="239"/>
    </row>
    <row r="27" spans="1:11" x14ac:dyDescent="0.2">
      <c r="A27" s="239"/>
      <c r="B27" s="239"/>
      <c r="C27" s="239"/>
      <c r="D27" s="239"/>
      <c r="E27" s="239"/>
      <c r="F27" s="239"/>
      <c r="G27" s="239"/>
      <c r="H27" s="239"/>
      <c r="I27" s="239"/>
      <c r="J27" s="239"/>
      <c r="K27" s="239"/>
    </row>
    <row r="28" spans="1:11" x14ac:dyDescent="0.2">
      <c r="A28" s="239"/>
      <c r="B28" s="239"/>
      <c r="C28" s="239"/>
      <c r="D28" s="239"/>
      <c r="E28" s="239"/>
      <c r="F28" s="239"/>
      <c r="G28" s="239"/>
      <c r="H28" s="239"/>
      <c r="I28" s="239"/>
      <c r="J28" s="239"/>
      <c r="K28" s="239"/>
    </row>
    <row r="29" spans="1:11" x14ac:dyDescent="0.2">
      <c r="A29" s="239"/>
      <c r="B29" s="239"/>
      <c r="C29" s="239"/>
      <c r="D29" s="239"/>
      <c r="E29" s="239"/>
      <c r="F29" s="239"/>
      <c r="G29" s="239"/>
      <c r="H29" s="239"/>
      <c r="I29" s="239"/>
      <c r="J29" s="239"/>
      <c r="K29" s="239"/>
    </row>
    <row r="30" spans="1:11" x14ac:dyDescent="0.2">
      <c r="A30" s="239"/>
      <c r="B30" s="239"/>
      <c r="C30" s="239"/>
      <c r="D30" s="239"/>
      <c r="E30" s="239"/>
      <c r="F30" s="239"/>
      <c r="G30" s="239"/>
      <c r="H30" s="239"/>
      <c r="I30" s="239"/>
      <c r="J30" s="239"/>
      <c r="K30" s="239"/>
    </row>
    <row r="31" spans="1:11" x14ac:dyDescent="0.2">
      <c r="A31" s="241" t="s">
        <v>145</v>
      </c>
      <c r="B31" s="241"/>
      <c r="C31" s="241"/>
      <c r="D31" s="241"/>
      <c r="E31" s="241"/>
      <c r="F31" s="241"/>
      <c r="G31" s="241"/>
      <c r="H31" s="241"/>
      <c r="I31" s="241"/>
      <c r="J31" s="241"/>
      <c r="K31" s="241"/>
    </row>
    <row r="32" spans="1:11" ht="7.5" customHeight="1" x14ac:dyDescent="0.2">
      <c r="B32" s="50"/>
      <c r="C32" s="50"/>
      <c r="D32" s="50"/>
      <c r="E32" s="50"/>
      <c r="F32" s="50"/>
      <c r="G32" s="50"/>
      <c r="H32" s="50"/>
      <c r="I32" s="50"/>
      <c r="J32" s="50"/>
    </row>
    <row r="33" spans="1:11" x14ac:dyDescent="0.2">
      <c r="A33" s="44" t="s">
        <v>179</v>
      </c>
      <c r="B33" s="244" t="s">
        <v>147</v>
      </c>
      <c r="C33" s="244"/>
      <c r="D33" s="244"/>
      <c r="E33" s="244"/>
      <c r="F33" s="244"/>
      <c r="G33" s="244"/>
      <c r="H33" s="244"/>
      <c r="I33" s="244"/>
      <c r="J33" s="244"/>
    </row>
    <row r="34" spans="1:11" x14ac:dyDescent="0.2">
      <c r="A34" s="44"/>
      <c r="B34" s="217"/>
      <c r="C34" s="237"/>
      <c r="D34" s="237"/>
      <c r="E34" s="237"/>
      <c r="F34" s="237"/>
      <c r="G34" s="237"/>
      <c r="H34" s="237"/>
      <c r="I34" s="237"/>
      <c r="J34" s="237"/>
      <c r="K34" s="237"/>
    </row>
    <row r="35" spans="1:11" x14ac:dyDescent="0.2">
      <c r="A35" s="44"/>
      <c r="B35" s="217"/>
      <c r="C35" s="237"/>
      <c r="D35" s="237"/>
      <c r="E35" s="237"/>
      <c r="F35" s="237"/>
      <c r="G35" s="237"/>
      <c r="H35" s="237"/>
      <c r="I35" s="237"/>
      <c r="J35" s="237"/>
      <c r="K35" s="237"/>
    </row>
    <row r="36" spans="1:11" ht="8.25" customHeight="1" x14ac:dyDescent="0.2">
      <c r="A36" s="44"/>
      <c r="C36" s="50"/>
    </row>
    <row r="37" spans="1:11" ht="15.75" thickBot="1" x14ac:dyDescent="0.25">
      <c r="A37" s="44" t="s">
        <v>180</v>
      </c>
      <c r="B37" s="236" t="s">
        <v>148</v>
      </c>
      <c r="C37" s="236"/>
      <c r="D37" s="242"/>
      <c r="E37" s="242"/>
      <c r="F37" s="243" t="s">
        <v>149</v>
      </c>
      <c r="G37" s="243"/>
      <c r="H37" s="242"/>
      <c r="I37" s="242"/>
      <c r="J37" s="63"/>
    </row>
    <row r="38" spans="1:11" s="136" customFormat="1" ht="15" x14ac:dyDescent="0.2">
      <c r="A38" s="137"/>
      <c r="B38" s="135"/>
      <c r="C38" s="135"/>
      <c r="D38" s="199"/>
      <c r="E38" s="199"/>
      <c r="F38" s="138"/>
      <c r="G38" s="138"/>
      <c r="H38" s="199"/>
      <c r="I38" s="199"/>
      <c r="J38" s="63"/>
    </row>
    <row r="39" spans="1:11" x14ac:dyDescent="0.2">
      <c r="A39" s="44"/>
      <c r="B39" s="236" t="s">
        <v>150</v>
      </c>
      <c r="C39" s="236"/>
      <c r="D39" s="236"/>
      <c r="E39" s="236"/>
      <c r="F39" s="236"/>
      <c r="G39" s="236"/>
      <c r="H39" s="236"/>
      <c r="I39" s="236"/>
      <c r="J39" s="236"/>
    </row>
    <row r="40" spans="1:11" x14ac:dyDescent="0.2">
      <c r="B40" s="216"/>
      <c r="C40" s="36"/>
      <c r="D40" s="36"/>
      <c r="E40" s="36"/>
      <c r="F40" s="36"/>
      <c r="G40" s="36"/>
      <c r="H40" s="36"/>
      <c r="I40" s="36"/>
      <c r="J40" s="36"/>
    </row>
    <row r="41" spans="1:11" ht="10.5" customHeight="1" x14ac:dyDescent="0.2">
      <c r="A41" s="44"/>
      <c r="C41" s="50"/>
    </row>
    <row r="42" spans="1:11" x14ac:dyDescent="0.2">
      <c r="A42" s="44" t="s">
        <v>181</v>
      </c>
      <c r="B42" t="s">
        <v>151</v>
      </c>
    </row>
    <row r="43" spans="1:11" x14ac:dyDescent="0.2">
      <c r="A43" s="44"/>
      <c r="B43" s="218" t="s">
        <v>152</v>
      </c>
      <c r="C43" s="219"/>
      <c r="D43" s="219"/>
      <c r="E43" s="219"/>
      <c r="F43" s="219"/>
      <c r="G43" s="219"/>
      <c r="H43" s="219"/>
      <c r="I43" s="219"/>
      <c r="J43" s="67"/>
      <c r="K43" s="67"/>
    </row>
    <row r="44" spans="1:11" x14ac:dyDescent="0.2">
      <c r="A44" s="44"/>
      <c r="B44" s="219" t="s">
        <v>154</v>
      </c>
      <c r="C44" s="219"/>
      <c r="D44" s="219"/>
      <c r="E44" s="219"/>
      <c r="F44" s="219"/>
      <c r="G44" s="219" t="s">
        <v>164</v>
      </c>
      <c r="H44" s="219"/>
      <c r="I44" s="219"/>
      <c r="J44" s="67"/>
      <c r="K44" s="67"/>
    </row>
    <row r="45" spans="1:11" x14ac:dyDescent="0.2">
      <c r="A45" s="44"/>
      <c r="B45" s="219" t="s">
        <v>155</v>
      </c>
      <c r="C45" s="219"/>
      <c r="D45" s="219"/>
      <c r="E45" s="219"/>
      <c r="F45" s="219"/>
      <c r="G45" s="219" t="s">
        <v>165</v>
      </c>
      <c r="H45" s="219"/>
      <c r="I45" s="219"/>
      <c r="J45" s="67"/>
      <c r="K45" s="67"/>
    </row>
    <row r="46" spans="1:11" x14ac:dyDescent="0.2">
      <c r="A46" s="44"/>
      <c r="B46" s="219" t="s">
        <v>156</v>
      </c>
      <c r="C46" s="219"/>
      <c r="D46" s="219"/>
      <c r="E46" s="219"/>
      <c r="F46" s="219"/>
      <c r="G46" s="219" t="s">
        <v>166</v>
      </c>
      <c r="H46" s="219"/>
      <c r="I46" s="219"/>
      <c r="J46" s="67"/>
      <c r="K46" s="67"/>
    </row>
    <row r="47" spans="1:11" x14ac:dyDescent="0.2">
      <c r="A47" s="44"/>
      <c r="B47" s="219" t="s">
        <v>162</v>
      </c>
      <c r="C47" s="219"/>
      <c r="D47" s="219"/>
      <c r="E47" s="219"/>
      <c r="F47" s="219"/>
      <c r="G47" s="219" t="s">
        <v>167</v>
      </c>
      <c r="H47" s="219"/>
      <c r="I47" s="219"/>
      <c r="J47" s="67"/>
      <c r="K47" s="67"/>
    </row>
    <row r="48" spans="1:11" x14ac:dyDescent="0.2">
      <c r="A48" s="44"/>
      <c r="B48" s="219" t="s">
        <v>161</v>
      </c>
      <c r="C48" s="219"/>
      <c r="D48" s="219"/>
      <c r="E48" s="219"/>
      <c r="F48" s="219"/>
      <c r="G48" s="218" t="s">
        <v>173</v>
      </c>
      <c r="H48" s="219"/>
      <c r="I48" s="219"/>
      <c r="J48" s="67"/>
      <c r="K48" s="67"/>
    </row>
    <row r="49" spans="1:11" x14ac:dyDescent="0.2">
      <c r="A49" s="44"/>
      <c r="B49" s="219" t="s">
        <v>160</v>
      </c>
      <c r="C49" s="219"/>
      <c r="D49" s="219"/>
      <c r="E49" s="219"/>
      <c r="F49" s="219"/>
      <c r="G49" s="219" t="s">
        <v>168</v>
      </c>
      <c r="H49" s="219"/>
      <c r="I49" s="219"/>
      <c r="J49" s="67"/>
      <c r="K49" s="67"/>
    </row>
    <row r="50" spans="1:11" x14ac:dyDescent="0.2">
      <c r="A50" s="44"/>
      <c r="B50" s="219" t="s">
        <v>159</v>
      </c>
      <c r="C50" s="219"/>
      <c r="D50" s="219"/>
      <c r="E50" s="219"/>
      <c r="F50" s="219"/>
      <c r="G50" s="219" t="s">
        <v>169</v>
      </c>
      <c r="H50" s="219"/>
      <c r="I50" s="219"/>
      <c r="J50" s="67"/>
      <c r="K50" s="67"/>
    </row>
    <row r="51" spans="1:11" x14ac:dyDescent="0.2">
      <c r="A51" s="44"/>
      <c r="B51" s="219" t="s">
        <v>158</v>
      </c>
      <c r="C51" s="219"/>
      <c r="D51" s="219"/>
      <c r="E51" s="219"/>
      <c r="F51" s="219"/>
      <c r="G51" s="219" t="s">
        <v>170</v>
      </c>
      <c r="H51" s="219"/>
      <c r="I51" s="219"/>
      <c r="J51" s="67"/>
      <c r="K51" s="67"/>
    </row>
    <row r="52" spans="1:11" x14ac:dyDescent="0.2">
      <c r="A52" s="44"/>
      <c r="B52" s="219" t="s">
        <v>157</v>
      </c>
      <c r="C52" s="219"/>
      <c r="D52" s="219"/>
      <c r="E52" s="219"/>
      <c r="F52" s="219"/>
      <c r="G52" s="219" t="s">
        <v>171</v>
      </c>
      <c r="H52" s="219"/>
      <c r="I52" s="219"/>
      <c r="J52" s="67"/>
      <c r="K52" s="67"/>
    </row>
    <row r="53" spans="1:11" x14ac:dyDescent="0.2">
      <c r="A53" s="44"/>
      <c r="B53" s="219" t="s">
        <v>153</v>
      </c>
      <c r="C53" s="219"/>
      <c r="D53" s="219"/>
      <c r="E53" s="219"/>
      <c r="F53" s="219"/>
      <c r="G53" s="218" t="s">
        <v>174</v>
      </c>
      <c r="H53" s="219"/>
      <c r="I53" s="219"/>
      <c r="J53" s="67"/>
      <c r="K53" s="67"/>
    </row>
    <row r="54" spans="1:11" x14ac:dyDescent="0.2">
      <c r="A54" s="44"/>
      <c r="B54" s="219" t="s">
        <v>163</v>
      </c>
      <c r="C54" s="219"/>
      <c r="D54" s="219"/>
      <c r="E54" s="219"/>
      <c r="F54" s="219"/>
      <c r="G54" s="219" t="s">
        <v>172</v>
      </c>
      <c r="H54" s="219"/>
      <c r="I54" s="219"/>
      <c r="J54" s="67"/>
      <c r="K54" s="67"/>
    </row>
    <row r="55" spans="1:11" ht="6" customHeight="1" x14ac:dyDescent="0.2">
      <c r="A55" s="44"/>
    </row>
    <row r="56" spans="1:11" x14ac:dyDescent="0.2">
      <c r="A56" s="44" t="s">
        <v>182</v>
      </c>
      <c r="B56" s="236" t="s">
        <v>175</v>
      </c>
      <c r="C56" s="236"/>
      <c r="D56" s="236"/>
      <c r="E56" s="220" t="s">
        <v>107</v>
      </c>
      <c r="F56" s="71"/>
      <c r="G56" s="71"/>
      <c r="H56" s="71"/>
      <c r="I56" s="71"/>
      <c r="J56" s="71"/>
      <c r="K56" s="71"/>
    </row>
    <row r="57" spans="1:11" x14ac:dyDescent="0.2">
      <c r="E57" s="221" t="s">
        <v>183</v>
      </c>
      <c r="F57" s="66"/>
      <c r="G57" s="66"/>
      <c r="H57" s="66"/>
      <c r="I57" s="66"/>
      <c r="J57" s="66"/>
      <c r="K57" s="66"/>
    </row>
    <row r="58" spans="1:11" x14ac:dyDescent="0.2">
      <c r="E58" s="221" t="s">
        <v>174</v>
      </c>
      <c r="F58" s="66"/>
      <c r="G58" s="66"/>
      <c r="H58" s="66"/>
      <c r="I58" s="66"/>
      <c r="J58" s="66"/>
      <c r="K58" s="66"/>
    </row>
    <row r="59" spans="1:11" x14ac:dyDescent="0.2">
      <c r="E59" s="221" t="s">
        <v>459</v>
      </c>
      <c r="F59" s="66"/>
      <c r="G59" s="66"/>
      <c r="H59" s="66"/>
      <c r="I59" s="66"/>
      <c r="J59" s="66"/>
      <c r="K59" s="66"/>
    </row>
  </sheetData>
  <mergeCells count="12">
    <mergeCell ref="B56:D56"/>
    <mergeCell ref="C34:K34"/>
    <mergeCell ref="C35:K35"/>
    <mergeCell ref="B3:K4"/>
    <mergeCell ref="A5:K30"/>
    <mergeCell ref="A31:K31"/>
    <mergeCell ref="B37:C37"/>
    <mergeCell ref="D37:E37"/>
    <mergeCell ref="F37:G37"/>
    <mergeCell ref="H37:I37"/>
    <mergeCell ref="B39:J39"/>
    <mergeCell ref="B33:J33"/>
  </mergeCells>
  <pageMargins left="0.58035714285714302" right="0.53571428571428603" top="0.50724637681159401" bottom="0.50724637681159401" header="0.3" footer="0.3"/>
  <pageSetup fitToHeight="0"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447675</xdr:colOff>
                    <xdr:row>38</xdr:row>
                    <xdr:rowOff>133350</xdr:rowOff>
                  </from>
                  <to>
                    <xdr:col>3</xdr:col>
                    <xdr:colOff>219075</xdr:colOff>
                    <xdr:row>40</xdr:row>
                    <xdr:rowOff>28575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390525</xdr:colOff>
                    <xdr:row>38</xdr:row>
                    <xdr:rowOff>133350</xdr:rowOff>
                  </from>
                  <to>
                    <xdr:col>5</xdr:col>
                    <xdr:colOff>85725</xdr:colOff>
                    <xdr:row>40</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390525</xdr:colOff>
                    <xdr:row>38</xdr:row>
                    <xdr:rowOff>142875</xdr:rowOff>
                  </from>
                  <to>
                    <xdr:col>7</xdr:col>
                    <xdr:colOff>209550</xdr:colOff>
                    <xdr:row>40</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390525</xdr:colOff>
                    <xdr:row>38</xdr:row>
                    <xdr:rowOff>142875</xdr:rowOff>
                  </from>
                  <to>
                    <xdr:col>8</xdr:col>
                    <xdr:colOff>628650</xdr:colOff>
                    <xdr:row>40</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9</xdr:col>
                    <xdr:colOff>476250</xdr:colOff>
                    <xdr:row>38</xdr:row>
                    <xdr:rowOff>133350</xdr:rowOff>
                  </from>
                  <to>
                    <xdr:col>10</xdr:col>
                    <xdr:colOff>438150</xdr:colOff>
                    <xdr:row>40</xdr:row>
                    <xdr:rowOff>28575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285750</xdr:colOff>
                    <xdr:row>32</xdr:row>
                    <xdr:rowOff>142875</xdr:rowOff>
                  </from>
                  <to>
                    <xdr:col>6</xdr:col>
                    <xdr:colOff>19050</xdr:colOff>
                    <xdr:row>34</xdr:row>
                    <xdr:rowOff>28575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285750</xdr:colOff>
                    <xdr:row>33</xdr:row>
                    <xdr:rowOff>142875</xdr:rowOff>
                  </from>
                  <to>
                    <xdr:col>5</xdr:col>
                    <xdr:colOff>457200</xdr:colOff>
                    <xdr:row>35</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A695E-CE8A-4C9D-97EE-2118FBC96E98}">
  <dimension ref="A1:J23"/>
  <sheetViews>
    <sheetView view="pageLayout" topLeftCell="A7" zoomScale="70" zoomScaleNormal="100" zoomScalePageLayoutView="70" workbookViewId="0">
      <selection activeCell="H48" sqref="H48"/>
    </sheetView>
  </sheetViews>
  <sheetFormatPr defaultRowHeight="12.75" x14ac:dyDescent="0.2"/>
  <cols>
    <col min="1" max="1" width="2.85546875" customWidth="1"/>
    <col min="2" max="2" width="7.42578125" customWidth="1"/>
    <col min="10" max="10" width="17.28515625" customWidth="1"/>
  </cols>
  <sheetData>
    <row r="1" spans="1:10" s="136" customFormat="1" x14ac:dyDescent="0.2">
      <c r="A1" s="62" t="s">
        <v>446</v>
      </c>
    </row>
    <row r="2" spans="1:10" s="136" customFormat="1" ht="13.5" thickBot="1" x14ac:dyDescent="0.25"/>
    <row r="3" spans="1:10" ht="13.5" thickBot="1" x14ac:dyDescent="0.25">
      <c r="A3" s="70"/>
      <c r="B3" t="s">
        <v>189</v>
      </c>
      <c r="C3" s="245"/>
      <c r="D3" s="245"/>
      <c r="E3" s="245"/>
      <c r="F3" t="s">
        <v>190</v>
      </c>
    </row>
    <row r="4" spans="1:10" ht="13.5" thickBot="1" x14ac:dyDescent="0.25">
      <c r="A4" s="44"/>
    </row>
    <row r="5" spans="1:10" ht="13.5" thickBot="1" x14ac:dyDescent="0.25">
      <c r="A5" s="70"/>
      <c r="B5" t="s">
        <v>191</v>
      </c>
    </row>
    <row r="6" spans="1:10" ht="13.5" thickBot="1" x14ac:dyDescent="0.25">
      <c r="A6" s="44"/>
    </row>
    <row r="7" spans="1:10" ht="13.5" thickBot="1" x14ac:dyDescent="0.25">
      <c r="A7" s="70" t="s">
        <v>50</v>
      </c>
      <c r="B7" s="246" t="s">
        <v>205</v>
      </c>
      <c r="C7" s="246"/>
      <c r="D7" s="246"/>
      <c r="E7" s="246"/>
      <c r="F7" s="246"/>
      <c r="G7" s="246"/>
      <c r="H7" s="246"/>
      <c r="I7" s="246"/>
      <c r="J7" s="246"/>
    </row>
    <row r="8" spans="1:10" x14ac:dyDescent="0.2">
      <c r="B8" s="246"/>
      <c r="C8" s="246"/>
      <c r="D8" s="246"/>
      <c r="E8" s="246"/>
      <c r="F8" s="246"/>
      <c r="G8" s="246"/>
      <c r="H8" s="246"/>
      <c r="I8" s="246"/>
      <c r="J8" s="246"/>
    </row>
    <row r="9" spans="1:10" x14ac:dyDescent="0.2">
      <c r="B9" s="69" t="s">
        <v>192</v>
      </c>
    </row>
    <row r="10" spans="1:10" x14ac:dyDescent="0.2">
      <c r="B10" s="69" t="s">
        <v>193</v>
      </c>
    </row>
    <row r="11" spans="1:10" x14ac:dyDescent="0.2">
      <c r="B11" s="69" t="s">
        <v>206</v>
      </c>
    </row>
    <row r="12" spans="1:10" x14ac:dyDescent="0.2">
      <c r="B12" s="69" t="s">
        <v>207</v>
      </c>
    </row>
    <row r="13" spans="1:10" x14ac:dyDescent="0.2">
      <c r="B13" s="45" t="s">
        <v>178</v>
      </c>
      <c r="C13" s="236" t="s">
        <v>201</v>
      </c>
      <c r="D13" s="236"/>
      <c r="E13" s="236"/>
      <c r="F13" s="236"/>
      <c r="G13" s="236"/>
      <c r="H13" s="236"/>
      <c r="I13" s="236"/>
      <c r="J13" s="236"/>
    </row>
    <row r="14" spans="1:10" x14ac:dyDescent="0.2">
      <c r="B14" s="45" t="s">
        <v>179</v>
      </c>
      <c r="C14" s="236" t="s">
        <v>200</v>
      </c>
      <c r="D14" s="236"/>
      <c r="E14" s="236"/>
      <c r="F14" s="236"/>
      <c r="G14" s="236"/>
      <c r="H14" s="236"/>
      <c r="I14" s="236"/>
      <c r="J14" s="236"/>
    </row>
    <row r="15" spans="1:10" x14ac:dyDescent="0.2">
      <c r="B15" s="45" t="s">
        <v>180</v>
      </c>
      <c r="C15" s="236" t="s">
        <v>199</v>
      </c>
      <c r="D15" s="236"/>
      <c r="E15" s="236"/>
      <c r="F15" s="236"/>
      <c r="G15" s="236"/>
      <c r="H15" s="236"/>
      <c r="I15" s="236"/>
      <c r="J15" s="236"/>
    </row>
    <row r="16" spans="1:10" x14ac:dyDescent="0.2">
      <c r="B16" s="45" t="s">
        <v>181</v>
      </c>
      <c r="C16" s="236" t="s">
        <v>198</v>
      </c>
      <c r="D16" s="236"/>
      <c r="E16" s="236"/>
      <c r="F16" s="236"/>
      <c r="G16" s="236"/>
      <c r="H16" s="236"/>
      <c r="I16" s="236"/>
      <c r="J16" s="236"/>
    </row>
    <row r="17" spans="1:10" x14ac:dyDescent="0.2">
      <c r="B17" s="45" t="s">
        <v>182</v>
      </c>
      <c r="C17" s="236" t="s">
        <v>197</v>
      </c>
      <c r="D17" s="236"/>
      <c r="E17" s="236"/>
      <c r="F17" s="236"/>
      <c r="G17" s="236"/>
      <c r="H17" s="236"/>
      <c r="I17" s="236"/>
      <c r="J17" s="236"/>
    </row>
    <row r="18" spans="1:10" x14ac:dyDescent="0.2">
      <c r="B18" s="45" t="s">
        <v>202</v>
      </c>
      <c r="C18" s="236" t="s">
        <v>196</v>
      </c>
      <c r="D18" s="236"/>
      <c r="E18" s="236"/>
      <c r="F18" s="236"/>
      <c r="G18" s="236"/>
      <c r="H18" s="236"/>
      <c r="I18" s="236"/>
      <c r="J18" s="236"/>
    </row>
    <row r="19" spans="1:10" x14ac:dyDescent="0.2">
      <c r="B19" s="45" t="s">
        <v>203</v>
      </c>
      <c r="C19" s="236" t="s">
        <v>194</v>
      </c>
      <c r="D19" s="236"/>
      <c r="E19" s="236"/>
      <c r="F19" s="236"/>
      <c r="G19" s="236"/>
      <c r="H19" s="236"/>
      <c r="I19" s="236"/>
      <c r="J19" s="236"/>
    </row>
    <row r="20" spans="1:10" x14ac:dyDescent="0.2">
      <c r="B20" s="45" t="s">
        <v>204</v>
      </c>
      <c r="C20" s="236" t="s">
        <v>195</v>
      </c>
      <c r="D20" s="236"/>
      <c r="E20" s="236"/>
      <c r="F20" s="236"/>
      <c r="G20" s="236"/>
      <c r="H20" s="236"/>
      <c r="I20" s="236"/>
      <c r="J20" s="236"/>
    </row>
    <row r="23" spans="1:10" x14ac:dyDescent="0.2">
      <c r="A23" s="62"/>
      <c r="B23" s="62"/>
      <c r="C23" s="62"/>
      <c r="D23" s="62"/>
      <c r="E23" s="62"/>
      <c r="F23" s="62"/>
      <c r="G23" s="62"/>
      <c r="H23" s="62"/>
      <c r="I23" s="62"/>
      <c r="J23" s="62"/>
    </row>
  </sheetData>
  <mergeCells count="10">
    <mergeCell ref="C17:J17"/>
    <mergeCell ref="C18:J18"/>
    <mergeCell ref="C19:J19"/>
    <mergeCell ref="C20:J20"/>
    <mergeCell ref="C3:E3"/>
    <mergeCell ref="B7:J8"/>
    <mergeCell ref="C13:J13"/>
    <mergeCell ref="C14:J14"/>
    <mergeCell ref="C15:J15"/>
    <mergeCell ref="C16:J16"/>
  </mergeCells>
  <pageMargins left="0.7" right="0.7" top="0.75" bottom="0.75" header="0.3" footer="0.3"/>
  <pageSetup firstPageNumber="2" fitToHeight="0" orientation="portrait"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766CC-BC79-4DA3-9615-7DA4A5243762}">
  <dimension ref="A1:J38"/>
  <sheetViews>
    <sheetView view="pageLayout" zoomScale="115" zoomScaleNormal="120" zoomScalePageLayoutView="115" workbookViewId="0">
      <selection activeCell="A9" sqref="A9"/>
    </sheetView>
  </sheetViews>
  <sheetFormatPr defaultRowHeight="12.75" x14ac:dyDescent="0.2"/>
  <cols>
    <col min="1" max="1" width="97" customWidth="1"/>
  </cols>
  <sheetData>
    <row r="1" spans="1:1" x14ac:dyDescent="0.2">
      <c r="A1" s="62" t="s">
        <v>447</v>
      </c>
    </row>
    <row r="2" spans="1:1" s="136" customFormat="1" ht="6" customHeight="1" x14ac:dyDescent="0.2">
      <c r="A2" s="62"/>
    </row>
    <row r="3" spans="1:1" ht="14.25" x14ac:dyDescent="0.2">
      <c r="A3" s="72" t="s">
        <v>208</v>
      </c>
    </row>
    <row r="4" spans="1:1" ht="15.75" customHeight="1" x14ac:dyDescent="0.2">
      <c r="A4" s="72"/>
    </row>
    <row r="5" spans="1:1" ht="15" x14ac:dyDescent="0.2">
      <c r="A5" s="73" t="s">
        <v>491</v>
      </c>
    </row>
    <row r="6" spans="1:1" ht="4.5" customHeight="1" x14ac:dyDescent="0.2">
      <c r="A6" s="74"/>
    </row>
    <row r="7" spans="1:1" ht="45" x14ac:dyDescent="0.2">
      <c r="A7" s="74" t="s">
        <v>504</v>
      </c>
    </row>
    <row r="8" spans="1:1" ht="8.25" customHeight="1" x14ac:dyDescent="0.2">
      <c r="A8" s="74"/>
    </row>
    <row r="9" spans="1:1" ht="15" customHeight="1" x14ac:dyDescent="0.2">
      <c r="A9" s="74" t="s">
        <v>505</v>
      </c>
    </row>
    <row r="10" spans="1:1" ht="8.25" customHeight="1" x14ac:dyDescent="0.2">
      <c r="A10" s="74"/>
    </row>
    <row r="11" spans="1:1" ht="45" x14ac:dyDescent="0.2">
      <c r="A11" s="74" t="s">
        <v>209</v>
      </c>
    </row>
    <row r="12" spans="1:1" ht="8.25" customHeight="1" x14ac:dyDescent="0.2">
      <c r="A12" s="74"/>
    </row>
    <row r="13" spans="1:1" ht="30" x14ac:dyDescent="0.2">
      <c r="A13" s="74" t="s">
        <v>210</v>
      </c>
    </row>
    <row r="14" spans="1:1" s="224" customFormat="1" ht="8.25" customHeight="1" x14ac:dyDescent="0.2">
      <c r="A14" s="74"/>
    </row>
    <row r="15" spans="1:1" s="224" customFormat="1" ht="30" customHeight="1" x14ac:dyDescent="0.2">
      <c r="A15" s="74" t="s">
        <v>486</v>
      </c>
    </row>
    <row r="16" spans="1:1" s="224" customFormat="1" ht="8.25" customHeight="1" x14ac:dyDescent="0.2">
      <c r="A16" s="74"/>
    </row>
    <row r="17" spans="1:10" s="224" customFormat="1" ht="45" customHeight="1" x14ac:dyDescent="0.2">
      <c r="A17" s="74" t="s">
        <v>490</v>
      </c>
    </row>
    <row r="18" spans="1:10" ht="8.25" customHeight="1" x14ac:dyDescent="0.2">
      <c r="A18" s="74"/>
    </row>
    <row r="19" spans="1:10" ht="45" x14ac:dyDescent="0.2">
      <c r="A19" s="74" t="s">
        <v>487</v>
      </c>
    </row>
    <row r="20" spans="1:10" ht="8.25" customHeight="1" x14ac:dyDescent="0.2">
      <c r="A20" s="74"/>
    </row>
    <row r="21" spans="1:10" ht="30" x14ac:dyDescent="0.2">
      <c r="A21" s="74" t="s">
        <v>488</v>
      </c>
    </row>
    <row r="22" spans="1:10" ht="8.25" customHeight="1" x14ac:dyDescent="0.2">
      <c r="A22" s="74"/>
    </row>
    <row r="23" spans="1:10" ht="30" x14ac:dyDescent="0.2">
      <c r="A23" s="74" t="s">
        <v>489</v>
      </c>
    </row>
    <row r="24" spans="1:10" ht="8.25" customHeight="1" x14ac:dyDescent="0.2">
      <c r="A24" s="214"/>
      <c r="B24" s="62"/>
      <c r="C24" s="62"/>
      <c r="D24" s="62"/>
      <c r="E24" s="62"/>
      <c r="F24" s="62"/>
      <c r="G24" s="62"/>
      <c r="H24" s="62"/>
      <c r="I24" s="62"/>
      <c r="J24" s="62"/>
    </row>
    <row r="25" spans="1:10" ht="30" x14ac:dyDescent="0.2">
      <c r="A25" s="74" t="s">
        <v>502</v>
      </c>
    </row>
    <row r="26" spans="1:10" ht="8.25" customHeight="1" x14ac:dyDescent="0.2">
      <c r="A26" s="74"/>
    </row>
    <row r="27" spans="1:10" ht="15" x14ac:dyDescent="0.2">
      <c r="A27" s="74" t="s">
        <v>211</v>
      </c>
    </row>
    <row r="28" spans="1:10" ht="8.25" customHeight="1" x14ac:dyDescent="0.2">
      <c r="A28" s="74"/>
    </row>
    <row r="29" spans="1:10" ht="75" x14ac:dyDescent="0.2">
      <c r="A29" s="74" t="s">
        <v>503</v>
      </c>
    </row>
    <row r="30" spans="1:10" ht="15" x14ac:dyDescent="0.2">
      <c r="A30" s="74"/>
    </row>
    <row r="31" spans="1:10" ht="15" x14ac:dyDescent="0.2">
      <c r="A31" s="74" t="s">
        <v>212</v>
      </c>
    </row>
    <row r="32" spans="1:10" ht="15" x14ac:dyDescent="0.2">
      <c r="A32" s="74" t="s">
        <v>213</v>
      </c>
    </row>
    <row r="33" spans="1:1" ht="15" x14ac:dyDescent="0.2">
      <c r="A33" s="74"/>
    </row>
    <row r="34" spans="1:1" ht="15" x14ac:dyDescent="0.2">
      <c r="A34" s="74" t="s">
        <v>214</v>
      </c>
    </row>
    <row r="35" spans="1:1" ht="15" x14ac:dyDescent="0.2">
      <c r="A35" s="74" t="s">
        <v>215</v>
      </c>
    </row>
    <row r="36" spans="1:1" ht="15" x14ac:dyDescent="0.2">
      <c r="A36" s="74"/>
    </row>
    <row r="37" spans="1:1" ht="15" x14ac:dyDescent="0.2">
      <c r="A37" s="74" t="s">
        <v>214</v>
      </c>
    </row>
    <row r="38" spans="1:1" ht="15" x14ac:dyDescent="0.2">
      <c r="A38" s="74" t="s">
        <v>216</v>
      </c>
    </row>
  </sheetData>
  <pageMargins left="0.52536231884057971" right="0.61594202898550721" top="0.434782608695652" bottom="0.61594202898550698" header="0.3" footer="0.3"/>
  <pageSetup firstPageNumber="3" fitToHeight="0" orientation="portrait" useFirstPageNumber="1" r:id="rId1"/>
  <headerFoot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FE81-0B1A-4871-95E9-107DEDAAE156}">
  <dimension ref="A1:J110"/>
  <sheetViews>
    <sheetView view="pageLayout" topLeftCell="A64" zoomScale="70" zoomScaleNormal="100" zoomScalePageLayoutView="70" workbookViewId="0">
      <selection activeCell="B17" sqref="B17:J28"/>
    </sheetView>
  </sheetViews>
  <sheetFormatPr defaultRowHeight="12.75" x14ac:dyDescent="0.2"/>
  <sheetData>
    <row r="1" spans="1:10" s="136" customFormat="1" x14ac:dyDescent="0.2">
      <c r="A1" s="62" t="s">
        <v>448</v>
      </c>
    </row>
    <row r="2" spans="1:10" s="136" customFormat="1" x14ac:dyDescent="0.2"/>
    <row r="3" spans="1:10" x14ac:dyDescent="0.2">
      <c r="A3" s="62" t="s">
        <v>217</v>
      </c>
    </row>
    <row r="4" spans="1:10" x14ac:dyDescent="0.2">
      <c r="A4" t="s">
        <v>218</v>
      </c>
    </row>
    <row r="5" spans="1:10" x14ac:dyDescent="0.2">
      <c r="A5" s="45" t="s">
        <v>325</v>
      </c>
      <c r="B5" s="237" t="s">
        <v>219</v>
      </c>
      <c r="C5" s="237"/>
      <c r="D5" s="237"/>
      <c r="E5" s="237"/>
      <c r="F5" s="237"/>
      <c r="G5" s="237"/>
      <c r="H5" s="237"/>
      <c r="I5" s="237"/>
      <c r="J5" s="237"/>
    </row>
    <row r="6" spans="1:10" x14ac:dyDescent="0.2">
      <c r="A6" s="45"/>
      <c r="B6" s="247" t="s">
        <v>334</v>
      </c>
      <c r="C6" s="238"/>
      <c r="D6" s="238"/>
      <c r="E6" s="238"/>
      <c r="F6" s="238"/>
      <c r="G6" s="238"/>
      <c r="H6" s="238"/>
      <c r="I6" s="238"/>
      <c r="J6" s="238"/>
    </row>
    <row r="7" spans="1:10" x14ac:dyDescent="0.2">
      <c r="A7" s="45"/>
      <c r="B7" s="238"/>
      <c r="C7" s="238"/>
      <c r="D7" s="238"/>
      <c r="E7" s="238"/>
      <c r="F7" s="238"/>
      <c r="G7" s="238"/>
      <c r="H7" s="238"/>
      <c r="I7" s="238"/>
      <c r="J7" s="238"/>
    </row>
    <row r="8" spans="1:10" x14ac:dyDescent="0.2">
      <c r="A8" s="45"/>
      <c r="B8" s="238"/>
      <c r="C8" s="238"/>
      <c r="D8" s="238"/>
      <c r="E8" s="238"/>
      <c r="F8" s="238"/>
      <c r="G8" s="238"/>
      <c r="H8" s="238"/>
      <c r="I8" s="238"/>
      <c r="J8" s="238"/>
    </row>
    <row r="9" spans="1:10" x14ac:dyDescent="0.2">
      <c r="A9" s="45"/>
      <c r="B9" s="238"/>
      <c r="C9" s="238"/>
      <c r="D9" s="238"/>
      <c r="E9" s="238"/>
      <c r="F9" s="238"/>
      <c r="G9" s="238"/>
      <c r="H9" s="238"/>
      <c r="I9" s="238"/>
      <c r="J9" s="238"/>
    </row>
    <row r="10" spans="1:10" x14ac:dyDescent="0.2">
      <c r="A10" s="45"/>
      <c r="B10" s="238"/>
      <c r="C10" s="238"/>
      <c r="D10" s="238"/>
      <c r="E10" s="238"/>
      <c r="F10" s="238"/>
      <c r="G10" s="238"/>
      <c r="H10" s="238"/>
      <c r="I10" s="238"/>
      <c r="J10" s="238"/>
    </row>
    <row r="11" spans="1:10" x14ac:dyDescent="0.2">
      <c r="A11" s="138" t="s">
        <v>326</v>
      </c>
      <c r="B11" s="237" t="s">
        <v>220</v>
      </c>
      <c r="C11" s="237"/>
      <c r="D11" s="237"/>
      <c r="E11" s="237"/>
      <c r="F11" s="237"/>
      <c r="G11" s="237"/>
      <c r="H11" s="237"/>
      <c r="I11" s="237"/>
      <c r="J11" s="237"/>
    </row>
    <row r="12" spans="1:10" x14ac:dyDescent="0.2">
      <c r="A12" s="45"/>
      <c r="B12" s="247" t="s">
        <v>335</v>
      </c>
      <c r="C12" s="247"/>
      <c r="D12" s="247"/>
      <c r="E12" s="247"/>
      <c r="F12" s="247"/>
      <c r="G12" s="247"/>
      <c r="H12" s="247"/>
      <c r="I12" s="247"/>
      <c r="J12" s="247"/>
    </row>
    <row r="13" spans="1:10" s="83" customFormat="1" x14ac:dyDescent="0.2">
      <c r="A13" s="84"/>
      <c r="B13" s="247"/>
      <c r="C13" s="247"/>
      <c r="D13" s="247"/>
      <c r="E13" s="247"/>
      <c r="F13" s="247"/>
      <c r="G13" s="247"/>
      <c r="H13" s="247"/>
      <c r="I13" s="247"/>
      <c r="J13" s="247"/>
    </row>
    <row r="14" spans="1:10" x14ac:dyDescent="0.2">
      <c r="A14" s="45"/>
      <c r="B14" s="247"/>
      <c r="C14" s="247"/>
      <c r="D14" s="247"/>
      <c r="E14" s="247"/>
      <c r="F14" s="247"/>
      <c r="G14" s="247"/>
      <c r="H14" s="247"/>
      <c r="I14" s="247"/>
      <c r="J14" s="247"/>
    </row>
    <row r="15" spans="1:10" x14ac:dyDescent="0.2">
      <c r="A15" s="45"/>
      <c r="B15" s="247"/>
      <c r="C15" s="247"/>
      <c r="D15" s="247"/>
      <c r="E15" s="247"/>
      <c r="F15" s="247"/>
      <c r="G15" s="247"/>
      <c r="H15" s="247"/>
      <c r="I15" s="247"/>
      <c r="J15" s="247"/>
    </row>
    <row r="16" spans="1:10" x14ac:dyDescent="0.2">
      <c r="A16" s="138" t="s">
        <v>327</v>
      </c>
      <c r="B16" s="237" t="s">
        <v>221</v>
      </c>
      <c r="C16" s="237"/>
      <c r="D16" s="237"/>
      <c r="E16" s="237"/>
      <c r="F16" s="237"/>
      <c r="G16" s="237"/>
      <c r="H16" s="237"/>
      <c r="I16" s="237"/>
      <c r="J16" s="237"/>
    </row>
    <row r="17" spans="1:10" x14ac:dyDescent="0.2">
      <c r="A17" s="45"/>
      <c r="B17" s="247" t="s">
        <v>336</v>
      </c>
      <c r="C17" s="249"/>
      <c r="D17" s="249"/>
      <c r="E17" s="249"/>
      <c r="F17" s="249"/>
      <c r="G17" s="249"/>
      <c r="H17" s="249"/>
      <c r="I17" s="249"/>
      <c r="J17" s="249"/>
    </row>
    <row r="18" spans="1:10" s="83" customFormat="1" x14ac:dyDescent="0.2">
      <c r="A18" s="84"/>
      <c r="B18" s="247"/>
      <c r="C18" s="249"/>
      <c r="D18" s="249"/>
      <c r="E18" s="249"/>
      <c r="F18" s="249"/>
      <c r="G18" s="249"/>
      <c r="H18" s="249"/>
      <c r="I18" s="249"/>
      <c r="J18" s="249"/>
    </row>
    <row r="19" spans="1:10" s="83" customFormat="1" x14ac:dyDescent="0.2">
      <c r="A19" s="84"/>
      <c r="B19" s="247"/>
      <c r="C19" s="249"/>
      <c r="D19" s="249"/>
      <c r="E19" s="249"/>
      <c r="F19" s="249"/>
      <c r="G19" s="249"/>
      <c r="H19" s="249"/>
      <c r="I19" s="249"/>
      <c r="J19" s="249"/>
    </row>
    <row r="20" spans="1:10" s="83" customFormat="1" x14ac:dyDescent="0.2">
      <c r="A20" s="84"/>
      <c r="B20" s="247"/>
      <c r="C20" s="249"/>
      <c r="D20" s="249"/>
      <c r="E20" s="249"/>
      <c r="F20" s="249"/>
      <c r="G20" s="249"/>
      <c r="H20" s="249"/>
      <c r="I20" s="249"/>
      <c r="J20" s="249"/>
    </row>
    <row r="21" spans="1:10" s="83" customFormat="1" x14ac:dyDescent="0.2">
      <c r="A21" s="84"/>
      <c r="B21" s="247"/>
      <c r="C21" s="249"/>
      <c r="D21" s="249"/>
      <c r="E21" s="249"/>
      <c r="F21" s="249"/>
      <c r="G21" s="249"/>
      <c r="H21" s="249"/>
      <c r="I21" s="249"/>
      <c r="J21" s="249"/>
    </row>
    <row r="22" spans="1:10" s="136" customFormat="1" x14ac:dyDescent="0.2">
      <c r="A22" s="138"/>
      <c r="B22" s="247"/>
      <c r="C22" s="249"/>
      <c r="D22" s="249"/>
      <c r="E22" s="249"/>
      <c r="F22" s="249"/>
      <c r="G22" s="249"/>
      <c r="H22" s="249"/>
      <c r="I22" s="249"/>
      <c r="J22" s="249"/>
    </row>
    <row r="23" spans="1:10" s="83" customFormat="1" x14ac:dyDescent="0.2">
      <c r="A23" s="213"/>
      <c r="B23" s="250"/>
      <c r="C23" s="251"/>
      <c r="D23" s="251"/>
      <c r="E23" s="251"/>
      <c r="F23" s="251"/>
      <c r="G23" s="251"/>
      <c r="H23" s="251"/>
      <c r="I23" s="251"/>
      <c r="J23" s="251"/>
    </row>
    <row r="24" spans="1:10" s="83" customFormat="1" x14ac:dyDescent="0.2">
      <c r="A24" s="84"/>
      <c r="B24" s="247"/>
      <c r="C24" s="249"/>
      <c r="D24" s="249"/>
      <c r="E24" s="249"/>
      <c r="F24" s="249"/>
      <c r="G24" s="249"/>
      <c r="H24" s="249"/>
      <c r="I24" s="249"/>
      <c r="J24" s="249"/>
    </row>
    <row r="25" spans="1:10" s="83" customFormat="1" x14ac:dyDescent="0.2">
      <c r="A25" s="84"/>
      <c r="B25" s="247"/>
      <c r="C25" s="249"/>
      <c r="D25" s="249"/>
      <c r="E25" s="249"/>
      <c r="F25" s="249"/>
      <c r="G25" s="249"/>
      <c r="H25" s="249"/>
      <c r="I25" s="249"/>
      <c r="J25" s="249"/>
    </row>
    <row r="26" spans="1:10" s="83" customFormat="1" x14ac:dyDescent="0.2">
      <c r="A26" s="84"/>
      <c r="B26" s="247"/>
      <c r="C26" s="249"/>
      <c r="D26" s="249"/>
      <c r="E26" s="249"/>
      <c r="F26" s="249"/>
      <c r="G26" s="249"/>
      <c r="H26" s="249"/>
      <c r="I26" s="249"/>
      <c r="J26" s="249"/>
    </row>
    <row r="27" spans="1:10" s="83" customFormat="1" x14ac:dyDescent="0.2">
      <c r="A27" s="84"/>
      <c r="B27" s="247"/>
      <c r="C27" s="249"/>
      <c r="D27" s="249"/>
      <c r="E27" s="249"/>
      <c r="F27" s="249"/>
      <c r="G27" s="249"/>
      <c r="H27" s="249"/>
      <c r="I27" s="249"/>
      <c r="J27" s="249"/>
    </row>
    <row r="28" spans="1:10" x14ac:dyDescent="0.2">
      <c r="A28" s="45"/>
      <c r="B28" s="249"/>
      <c r="C28" s="249"/>
      <c r="D28" s="249"/>
      <c r="E28" s="249"/>
      <c r="F28" s="249"/>
      <c r="G28" s="249"/>
      <c r="H28" s="249"/>
      <c r="I28" s="249"/>
      <c r="J28" s="249"/>
    </row>
    <row r="29" spans="1:10" x14ac:dyDescent="0.2">
      <c r="A29" s="138" t="s">
        <v>328</v>
      </c>
      <c r="B29" s="236" t="s">
        <v>222</v>
      </c>
      <c r="C29" s="236"/>
      <c r="D29" s="236"/>
      <c r="E29" s="236"/>
      <c r="F29" s="236"/>
      <c r="G29" s="236"/>
      <c r="H29" s="236"/>
      <c r="I29" s="236"/>
      <c r="J29" s="236"/>
    </row>
    <row r="30" spans="1:10" x14ac:dyDescent="0.2">
      <c r="A30" s="45"/>
      <c r="B30" s="247" t="s">
        <v>337</v>
      </c>
      <c r="C30" s="238"/>
      <c r="D30" s="238"/>
      <c r="E30" s="238"/>
      <c r="F30" s="238"/>
      <c r="G30" s="238"/>
      <c r="H30" s="238"/>
      <c r="I30" s="238"/>
      <c r="J30" s="238"/>
    </row>
    <row r="31" spans="1:10" s="83" customFormat="1" x14ac:dyDescent="0.2">
      <c r="A31" s="84"/>
      <c r="B31" s="247"/>
      <c r="C31" s="238"/>
      <c r="D31" s="238"/>
      <c r="E31" s="238"/>
      <c r="F31" s="238"/>
      <c r="G31" s="238"/>
      <c r="H31" s="238"/>
      <c r="I31" s="238"/>
      <c r="J31" s="238"/>
    </row>
    <row r="32" spans="1:10" s="83" customFormat="1" x14ac:dyDescent="0.2">
      <c r="A32" s="84"/>
      <c r="B32" s="247"/>
      <c r="C32" s="238"/>
      <c r="D32" s="238"/>
      <c r="E32" s="238"/>
      <c r="F32" s="238"/>
      <c r="G32" s="238"/>
      <c r="H32" s="238"/>
      <c r="I32" s="238"/>
      <c r="J32" s="238"/>
    </row>
    <row r="33" spans="1:10" s="83" customFormat="1" x14ac:dyDescent="0.2">
      <c r="A33" s="84"/>
      <c r="B33" s="247"/>
      <c r="C33" s="238"/>
      <c r="D33" s="238"/>
      <c r="E33" s="238"/>
      <c r="F33" s="238"/>
      <c r="G33" s="238"/>
      <c r="H33" s="238"/>
      <c r="I33" s="238"/>
      <c r="J33" s="238"/>
    </row>
    <row r="34" spans="1:10" s="83" customFormat="1" x14ac:dyDescent="0.2">
      <c r="A34" s="84"/>
      <c r="B34" s="247"/>
      <c r="C34" s="238"/>
      <c r="D34" s="238"/>
      <c r="E34" s="238"/>
      <c r="F34" s="238"/>
      <c r="G34" s="238"/>
      <c r="H34" s="238"/>
      <c r="I34" s="238"/>
      <c r="J34" s="238"/>
    </row>
    <row r="35" spans="1:10" s="83" customFormat="1" x14ac:dyDescent="0.2">
      <c r="A35" s="84"/>
      <c r="B35" s="247"/>
      <c r="C35" s="238"/>
      <c r="D35" s="238"/>
      <c r="E35" s="238"/>
      <c r="F35" s="238"/>
      <c r="G35" s="238"/>
      <c r="H35" s="238"/>
      <c r="I35" s="238"/>
      <c r="J35" s="238"/>
    </row>
    <row r="36" spans="1:10" s="83" customFormat="1" x14ac:dyDescent="0.2">
      <c r="A36" s="84"/>
      <c r="B36" s="247"/>
      <c r="C36" s="238"/>
      <c r="D36" s="238"/>
      <c r="E36" s="238"/>
      <c r="F36" s="238"/>
      <c r="G36" s="238"/>
      <c r="H36" s="238"/>
      <c r="I36" s="238"/>
      <c r="J36" s="238"/>
    </row>
    <row r="37" spans="1:10" s="83" customFormat="1" x14ac:dyDescent="0.2">
      <c r="A37" s="84"/>
      <c r="B37" s="247"/>
      <c r="C37" s="238"/>
      <c r="D37" s="238"/>
      <c r="E37" s="238"/>
      <c r="F37" s="238"/>
      <c r="G37" s="238"/>
      <c r="H37" s="238"/>
      <c r="I37" s="238"/>
      <c r="J37" s="238"/>
    </row>
    <row r="38" spans="1:10" s="83" customFormat="1" x14ac:dyDescent="0.2">
      <c r="A38" s="84"/>
      <c r="B38" s="247"/>
      <c r="C38" s="238"/>
      <c r="D38" s="238"/>
      <c r="E38" s="238"/>
      <c r="F38" s="238"/>
      <c r="G38" s="238"/>
      <c r="H38" s="238"/>
      <c r="I38" s="238"/>
      <c r="J38" s="238"/>
    </row>
    <row r="39" spans="1:10" x14ac:dyDescent="0.2">
      <c r="A39" s="45"/>
      <c r="B39" s="238"/>
      <c r="C39" s="238"/>
      <c r="D39" s="238"/>
      <c r="E39" s="238"/>
      <c r="F39" s="238"/>
      <c r="G39" s="238"/>
      <c r="H39" s="238"/>
      <c r="I39" s="238"/>
      <c r="J39" s="238"/>
    </row>
    <row r="40" spans="1:10" x14ac:dyDescent="0.2">
      <c r="A40" s="138" t="s">
        <v>329</v>
      </c>
      <c r="B40" s="237" t="s">
        <v>224</v>
      </c>
      <c r="C40" s="237"/>
      <c r="D40" s="237"/>
      <c r="E40" s="237"/>
      <c r="F40" s="237"/>
      <c r="G40" s="237"/>
      <c r="H40" s="237"/>
      <c r="I40" s="237"/>
      <c r="J40" s="237"/>
    </row>
    <row r="41" spans="1:10" x14ac:dyDescent="0.2">
      <c r="A41" s="45"/>
      <c r="B41" s="247" t="s">
        <v>338</v>
      </c>
      <c r="C41" s="238"/>
      <c r="D41" s="238"/>
      <c r="E41" s="238"/>
      <c r="F41" s="238"/>
      <c r="G41" s="238"/>
      <c r="H41" s="238"/>
      <c r="I41" s="238"/>
      <c r="J41" s="238"/>
    </row>
    <row r="42" spans="1:10" x14ac:dyDescent="0.2">
      <c r="A42" s="45"/>
      <c r="B42" s="238"/>
      <c r="C42" s="238"/>
      <c r="D42" s="238"/>
      <c r="E42" s="238"/>
      <c r="F42" s="238"/>
      <c r="G42" s="238"/>
      <c r="H42" s="238"/>
      <c r="I42" s="238"/>
      <c r="J42" s="238"/>
    </row>
    <row r="43" spans="1:10" s="83" customFormat="1" x14ac:dyDescent="0.2">
      <c r="A43" s="84"/>
      <c r="B43" s="238"/>
      <c r="C43" s="238"/>
      <c r="D43" s="238"/>
      <c r="E43" s="238"/>
      <c r="F43" s="238"/>
      <c r="G43" s="238"/>
      <c r="H43" s="238"/>
      <c r="I43" s="238"/>
      <c r="J43" s="238"/>
    </row>
    <row r="44" spans="1:10" x14ac:dyDescent="0.2">
      <c r="A44" s="45"/>
      <c r="B44" s="238"/>
      <c r="C44" s="238"/>
      <c r="D44" s="238"/>
      <c r="E44" s="238"/>
      <c r="F44" s="238"/>
      <c r="G44" s="238"/>
      <c r="H44" s="238"/>
      <c r="I44" s="238"/>
      <c r="J44" s="238"/>
    </row>
    <row r="45" spans="1:10" x14ac:dyDescent="0.2">
      <c r="A45" s="45"/>
      <c r="B45" s="238"/>
      <c r="C45" s="238"/>
      <c r="D45" s="238"/>
      <c r="E45" s="238"/>
      <c r="F45" s="238"/>
      <c r="G45" s="238"/>
      <c r="H45" s="238"/>
      <c r="I45" s="238"/>
      <c r="J45" s="238"/>
    </row>
    <row r="46" spans="1:10" x14ac:dyDescent="0.2">
      <c r="A46" s="45"/>
      <c r="B46" s="238"/>
      <c r="C46" s="238"/>
      <c r="D46" s="238"/>
      <c r="E46" s="238"/>
      <c r="F46" s="238"/>
      <c r="G46" s="238"/>
      <c r="H46" s="238"/>
      <c r="I46" s="238"/>
      <c r="J46" s="238"/>
    </row>
    <row r="47" spans="1:10" x14ac:dyDescent="0.2">
      <c r="A47" s="45"/>
      <c r="B47" s="238"/>
      <c r="C47" s="238"/>
      <c r="D47" s="238"/>
      <c r="E47" s="238"/>
      <c r="F47" s="238"/>
      <c r="G47" s="238"/>
      <c r="H47" s="238"/>
      <c r="I47" s="238"/>
      <c r="J47" s="238"/>
    </row>
    <row r="48" spans="1:10" x14ac:dyDescent="0.2">
      <c r="A48" s="45"/>
      <c r="B48" s="238"/>
      <c r="C48" s="238"/>
      <c r="D48" s="238"/>
      <c r="E48" s="238"/>
      <c r="F48" s="238"/>
      <c r="G48" s="238"/>
      <c r="H48" s="238"/>
      <c r="I48" s="238"/>
      <c r="J48" s="238"/>
    </row>
    <row r="49" spans="1:10" x14ac:dyDescent="0.2">
      <c r="A49" s="138" t="s">
        <v>330</v>
      </c>
      <c r="B49" s="236" t="s">
        <v>225</v>
      </c>
      <c r="C49" s="236"/>
      <c r="D49" s="236"/>
      <c r="E49" s="236"/>
      <c r="F49" s="236"/>
      <c r="G49" s="236"/>
      <c r="H49" s="236"/>
      <c r="I49" s="236"/>
      <c r="J49" s="236"/>
    </row>
    <row r="50" spans="1:10" x14ac:dyDescent="0.2">
      <c r="A50" s="45"/>
      <c r="B50" s="247" t="s">
        <v>339</v>
      </c>
      <c r="C50" s="238"/>
      <c r="D50" s="238"/>
      <c r="E50" s="238"/>
      <c r="F50" s="238"/>
      <c r="G50" s="238"/>
      <c r="H50" s="238"/>
      <c r="I50" s="238"/>
      <c r="J50" s="238"/>
    </row>
    <row r="51" spans="1:10" s="83" customFormat="1" x14ac:dyDescent="0.2">
      <c r="A51" s="84"/>
      <c r="B51" s="247"/>
      <c r="C51" s="238"/>
      <c r="D51" s="238"/>
      <c r="E51" s="238"/>
      <c r="F51" s="238"/>
      <c r="G51" s="238"/>
      <c r="H51" s="238"/>
      <c r="I51" s="238"/>
      <c r="J51" s="238"/>
    </row>
    <row r="52" spans="1:10" s="83" customFormat="1" x14ac:dyDescent="0.2">
      <c r="A52" s="84"/>
      <c r="B52" s="247"/>
      <c r="C52" s="238"/>
      <c r="D52" s="238"/>
      <c r="E52" s="238"/>
      <c r="F52" s="238"/>
      <c r="G52" s="238"/>
      <c r="H52" s="238"/>
      <c r="I52" s="238"/>
      <c r="J52" s="238"/>
    </row>
    <row r="53" spans="1:10" s="83" customFormat="1" x14ac:dyDescent="0.2">
      <c r="A53" s="84"/>
      <c r="B53" s="247"/>
      <c r="C53" s="238"/>
      <c r="D53" s="238"/>
      <c r="E53" s="238"/>
      <c r="F53" s="238"/>
      <c r="G53" s="238"/>
      <c r="H53" s="238"/>
      <c r="I53" s="238"/>
      <c r="J53" s="238"/>
    </row>
    <row r="54" spans="1:10" s="83" customFormat="1" x14ac:dyDescent="0.2">
      <c r="A54" s="84"/>
      <c r="B54" s="247"/>
      <c r="C54" s="238"/>
      <c r="D54" s="238"/>
      <c r="E54" s="238"/>
      <c r="F54" s="238"/>
      <c r="G54" s="238"/>
      <c r="H54" s="238"/>
      <c r="I54" s="238"/>
      <c r="J54" s="238"/>
    </row>
    <row r="55" spans="1:10" x14ac:dyDescent="0.2">
      <c r="A55" s="45"/>
      <c r="B55" s="247"/>
      <c r="C55" s="238"/>
      <c r="D55" s="238"/>
      <c r="E55" s="238"/>
      <c r="F55" s="238"/>
      <c r="G55" s="238"/>
      <c r="H55" s="238"/>
      <c r="I55" s="238"/>
      <c r="J55" s="238"/>
    </row>
    <row r="56" spans="1:10" x14ac:dyDescent="0.2">
      <c r="A56" s="45"/>
      <c r="B56" s="238"/>
      <c r="C56" s="238"/>
      <c r="D56" s="238"/>
      <c r="E56" s="238"/>
      <c r="F56" s="238"/>
      <c r="G56" s="238"/>
      <c r="H56" s="238"/>
      <c r="I56" s="238"/>
      <c r="J56" s="238"/>
    </row>
    <row r="57" spans="1:10" x14ac:dyDescent="0.2">
      <c r="A57" s="138" t="s">
        <v>331</v>
      </c>
      <c r="B57" s="237" t="s">
        <v>223</v>
      </c>
      <c r="C57" s="237"/>
      <c r="D57" s="237"/>
      <c r="E57" s="237"/>
      <c r="F57" s="237"/>
      <c r="G57" s="237"/>
      <c r="H57" s="237"/>
      <c r="I57" s="237"/>
      <c r="J57" s="237"/>
    </row>
    <row r="58" spans="1:10" ht="12.75" customHeight="1" x14ac:dyDescent="0.2">
      <c r="B58" s="247" t="s">
        <v>340</v>
      </c>
      <c r="C58" s="247"/>
      <c r="D58" s="247"/>
      <c r="E58" s="247"/>
      <c r="F58" s="247"/>
      <c r="G58" s="247"/>
      <c r="H58" s="247"/>
      <c r="I58" s="247"/>
      <c r="J58" s="247"/>
    </row>
    <row r="59" spans="1:10" x14ac:dyDescent="0.2">
      <c r="B59" s="247"/>
      <c r="C59" s="247"/>
      <c r="D59" s="247"/>
      <c r="E59" s="247"/>
      <c r="F59" s="247"/>
      <c r="G59" s="247"/>
      <c r="H59" s="247"/>
      <c r="I59" s="247"/>
      <c r="J59" s="247"/>
    </row>
    <row r="60" spans="1:10" x14ac:dyDescent="0.2">
      <c r="B60" s="247"/>
      <c r="C60" s="247"/>
      <c r="D60" s="247"/>
      <c r="E60" s="247"/>
      <c r="F60" s="247"/>
      <c r="G60" s="247"/>
      <c r="H60" s="247"/>
      <c r="I60" s="247"/>
      <c r="J60" s="247"/>
    </row>
    <row r="61" spans="1:10" x14ac:dyDescent="0.2">
      <c r="B61" s="247"/>
      <c r="C61" s="247"/>
      <c r="D61" s="247"/>
      <c r="E61" s="247"/>
      <c r="F61" s="247"/>
      <c r="G61" s="247"/>
      <c r="H61" s="247"/>
      <c r="I61" s="247"/>
      <c r="J61" s="247"/>
    </row>
    <row r="62" spans="1:10" x14ac:dyDescent="0.2">
      <c r="B62" s="247"/>
      <c r="C62" s="247"/>
      <c r="D62" s="247"/>
      <c r="E62" s="247"/>
      <c r="F62" s="247"/>
      <c r="G62" s="247"/>
      <c r="H62" s="247"/>
      <c r="I62" s="247"/>
      <c r="J62" s="247"/>
    </row>
    <row r="63" spans="1:10" x14ac:dyDescent="0.2">
      <c r="B63" s="247"/>
      <c r="C63" s="247"/>
      <c r="D63" s="247"/>
      <c r="E63" s="247"/>
      <c r="F63" s="247"/>
      <c r="G63" s="247"/>
      <c r="H63" s="247"/>
      <c r="I63" s="247"/>
      <c r="J63" s="247"/>
    </row>
    <row r="64" spans="1:10" x14ac:dyDescent="0.2">
      <c r="B64" s="247"/>
      <c r="C64" s="247"/>
      <c r="D64" s="247"/>
      <c r="E64" s="247"/>
      <c r="F64" s="247"/>
      <c r="G64" s="247"/>
      <c r="H64" s="247"/>
      <c r="I64" s="247"/>
      <c r="J64" s="247"/>
    </row>
    <row r="65" spans="1:10" x14ac:dyDescent="0.2">
      <c r="A65" s="138" t="s">
        <v>332</v>
      </c>
      <c r="B65" s="237" t="s">
        <v>227</v>
      </c>
      <c r="C65" s="237"/>
      <c r="D65" s="237"/>
      <c r="E65" s="237"/>
      <c r="F65" s="237"/>
      <c r="G65" s="237"/>
      <c r="H65" s="237"/>
      <c r="I65" s="237"/>
      <c r="J65" s="237"/>
    </row>
    <row r="66" spans="1:10" x14ac:dyDescent="0.2">
      <c r="A66" s="45"/>
      <c r="B66" s="238" t="s">
        <v>341</v>
      </c>
      <c r="C66" s="238"/>
      <c r="D66" s="238"/>
      <c r="E66" s="238"/>
      <c r="F66" s="238"/>
      <c r="G66" s="238"/>
      <c r="H66" s="238"/>
      <c r="I66" s="238"/>
      <c r="J66" s="238"/>
    </row>
    <row r="67" spans="1:10" s="83" customFormat="1" x14ac:dyDescent="0.2">
      <c r="A67" s="84"/>
      <c r="B67" s="238"/>
      <c r="C67" s="238"/>
      <c r="D67" s="238"/>
      <c r="E67" s="238"/>
      <c r="F67" s="238"/>
      <c r="G67" s="238"/>
      <c r="H67" s="238"/>
      <c r="I67" s="238"/>
      <c r="J67" s="238"/>
    </row>
    <row r="68" spans="1:10" s="83" customFormat="1" x14ac:dyDescent="0.2">
      <c r="A68" s="84"/>
      <c r="B68" s="238"/>
      <c r="C68" s="238"/>
      <c r="D68" s="238"/>
      <c r="E68" s="238"/>
      <c r="F68" s="238"/>
      <c r="G68" s="238"/>
      <c r="H68" s="238"/>
      <c r="I68" s="238"/>
      <c r="J68" s="238"/>
    </row>
    <row r="69" spans="1:10" s="83" customFormat="1" x14ac:dyDescent="0.2">
      <c r="A69" s="84"/>
      <c r="B69" s="238"/>
      <c r="C69" s="238"/>
      <c r="D69" s="238"/>
      <c r="E69" s="238"/>
      <c r="F69" s="238"/>
      <c r="G69" s="238"/>
      <c r="H69" s="238"/>
      <c r="I69" s="238"/>
      <c r="J69" s="238"/>
    </row>
    <row r="70" spans="1:10" s="83" customFormat="1" x14ac:dyDescent="0.2">
      <c r="A70" s="84"/>
      <c r="B70" s="238"/>
      <c r="C70" s="238"/>
      <c r="D70" s="238"/>
      <c r="E70" s="238"/>
      <c r="F70" s="238"/>
      <c r="G70" s="238"/>
      <c r="H70" s="238"/>
      <c r="I70" s="238"/>
      <c r="J70" s="238"/>
    </row>
    <row r="71" spans="1:10" s="83" customFormat="1" x14ac:dyDescent="0.2">
      <c r="A71" s="84"/>
      <c r="B71" s="238"/>
      <c r="C71" s="238"/>
      <c r="D71" s="238"/>
      <c r="E71" s="238"/>
      <c r="F71" s="238"/>
      <c r="G71" s="238"/>
      <c r="H71" s="238"/>
      <c r="I71" s="238"/>
      <c r="J71" s="238"/>
    </row>
    <row r="72" spans="1:10" s="83" customFormat="1" x14ac:dyDescent="0.2">
      <c r="A72" s="84"/>
      <c r="B72" s="238"/>
      <c r="C72" s="238"/>
      <c r="D72" s="238"/>
      <c r="E72" s="238"/>
      <c r="F72" s="238"/>
      <c r="G72" s="238"/>
      <c r="H72" s="238"/>
      <c r="I72" s="238"/>
      <c r="J72" s="238"/>
    </row>
    <row r="73" spans="1:10" s="83" customFormat="1" x14ac:dyDescent="0.2">
      <c r="A73" s="84"/>
      <c r="B73" s="238"/>
      <c r="C73" s="238"/>
      <c r="D73" s="238"/>
      <c r="E73" s="238"/>
      <c r="F73" s="238"/>
      <c r="G73" s="238"/>
      <c r="H73" s="238"/>
      <c r="I73" s="238"/>
      <c r="J73" s="238"/>
    </row>
    <row r="74" spans="1:10" s="83" customFormat="1" x14ac:dyDescent="0.2">
      <c r="A74" s="84"/>
      <c r="B74" s="238"/>
      <c r="C74" s="238"/>
      <c r="D74" s="238"/>
      <c r="E74" s="238"/>
      <c r="F74" s="238"/>
      <c r="G74" s="238"/>
      <c r="H74" s="238"/>
      <c r="I74" s="238"/>
      <c r="J74" s="238"/>
    </row>
    <row r="75" spans="1:10" s="83" customFormat="1" x14ac:dyDescent="0.2">
      <c r="A75" s="84"/>
      <c r="B75" s="238"/>
      <c r="C75" s="238"/>
      <c r="D75" s="238"/>
      <c r="E75" s="238"/>
      <c r="F75" s="238"/>
      <c r="G75" s="238"/>
      <c r="H75" s="238"/>
      <c r="I75" s="238"/>
      <c r="J75" s="238"/>
    </row>
    <row r="76" spans="1:10" s="83" customFormat="1" x14ac:dyDescent="0.2">
      <c r="A76" s="84"/>
      <c r="B76" s="238"/>
      <c r="C76" s="238"/>
      <c r="D76" s="238"/>
      <c r="E76" s="238"/>
      <c r="F76" s="238"/>
      <c r="G76" s="238"/>
      <c r="H76" s="238"/>
      <c r="I76" s="238"/>
      <c r="J76" s="238"/>
    </row>
    <row r="77" spans="1:10" s="83" customFormat="1" x14ac:dyDescent="0.2">
      <c r="A77" s="84"/>
      <c r="B77" s="238"/>
      <c r="C77" s="238"/>
      <c r="D77" s="238"/>
      <c r="E77" s="238"/>
      <c r="F77" s="238"/>
      <c r="G77" s="238"/>
      <c r="H77" s="238"/>
      <c r="I77" s="238"/>
      <c r="J77" s="238"/>
    </row>
    <row r="78" spans="1:10" s="83" customFormat="1" x14ac:dyDescent="0.2">
      <c r="A78" s="84"/>
      <c r="B78" s="238"/>
      <c r="C78" s="238"/>
      <c r="D78" s="238"/>
      <c r="E78" s="238"/>
      <c r="F78" s="238"/>
      <c r="G78" s="238"/>
      <c r="H78" s="238"/>
      <c r="I78" s="238"/>
      <c r="J78" s="238"/>
    </row>
    <row r="79" spans="1:10" s="83" customFormat="1" x14ac:dyDescent="0.2">
      <c r="A79" s="84"/>
      <c r="B79" s="238"/>
      <c r="C79" s="238"/>
      <c r="D79" s="238"/>
      <c r="E79" s="238"/>
      <c r="F79" s="238"/>
      <c r="G79" s="238"/>
      <c r="H79" s="238"/>
      <c r="I79" s="238"/>
      <c r="J79" s="238"/>
    </row>
    <row r="80" spans="1:10" s="83" customFormat="1" x14ac:dyDescent="0.2">
      <c r="A80" s="84"/>
      <c r="B80" s="238"/>
      <c r="C80" s="238"/>
      <c r="D80" s="238"/>
      <c r="E80" s="238"/>
      <c r="F80" s="238"/>
      <c r="G80" s="238"/>
      <c r="H80" s="238"/>
      <c r="I80" s="238"/>
      <c r="J80" s="238"/>
    </row>
    <row r="81" spans="1:10" s="83" customFormat="1" x14ac:dyDescent="0.2">
      <c r="A81" s="84"/>
      <c r="B81" s="238"/>
      <c r="C81" s="238"/>
      <c r="D81" s="238"/>
      <c r="E81" s="238"/>
      <c r="F81" s="238"/>
      <c r="G81" s="238"/>
      <c r="H81" s="238"/>
      <c r="I81" s="238"/>
      <c r="J81" s="238"/>
    </row>
    <row r="82" spans="1:10" x14ac:dyDescent="0.2">
      <c r="A82" s="45"/>
      <c r="B82" s="238"/>
      <c r="C82" s="238"/>
      <c r="D82" s="238"/>
      <c r="E82" s="238"/>
      <c r="F82" s="238"/>
      <c r="G82" s="238"/>
      <c r="H82" s="238"/>
      <c r="I82" s="238"/>
      <c r="J82" s="238"/>
    </row>
    <row r="83" spans="1:10" x14ac:dyDescent="0.2">
      <c r="A83" s="45"/>
      <c r="B83" s="238"/>
      <c r="C83" s="238"/>
      <c r="D83" s="238"/>
      <c r="E83" s="238"/>
      <c r="F83" s="238"/>
      <c r="G83" s="238"/>
      <c r="H83" s="238"/>
      <c r="I83" s="238"/>
      <c r="J83" s="238"/>
    </row>
    <row r="84" spans="1:10" x14ac:dyDescent="0.2">
      <c r="A84" s="45"/>
      <c r="B84" s="238"/>
      <c r="C84" s="238"/>
      <c r="D84" s="238"/>
      <c r="E84" s="238"/>
      <c r="F84" s="238"/>
      <c r="G84" s="238"/>
      <c r="H84" s="238"/>
      <c r="I84" s="238"/>
      <c r="J84" s="238"/>
    </row>
    <row r="85" spans="1:10" x14ac:dyDescent="0.2">
      <c r="A85" s="45"/>
      <c r="B85" s="238"/>
      <c r="C85" s="238"/>
      <c r="D85" s="238"/>
      <c r="E85" s="238"/>
      <c r="F85" s="238"/>
      <c r="G85" s="238"/>
      <c r="H85" s="238"/>
      <c r="I85" s="238"/>
      <c r="J85" s="238"/>
    </row>
    <row r="86" spans="1:10" x14ac:dyDescent="0.2">
      <c r="A86" s="45"/>
      <c r="B86" s="238"/>
      <c r="C86" s="238"/>
      <c r="D86" s="238"/>
      <c r="E86" s="238"/>
      <c r="F86" s="238"/>
      <c r="G86" s="238"/>
      <c r="H86" s="238"/>
      <c r="I86" s="238"/>
      <c r="J86" s="238"/>
    </row>
    <row r="87" spans="1:10" x14ac:dyDescent="0.2">
      <c r="A87" s="45"/>
      <c r="B87" s="238"/>
      <c r="C87" s="238"/>
      <c r="D87" s="238"/>
      <c r="E87" s="238"/>
      <c r="F87" s="238"/>
      <c r="G87" s="238"/>
      <c r="H87" s="238"/>
      <c r="I87" s="238"/>
      <c r="J87" s="238"/>
    </row>
    <row r="88" spans="1:10" x14ac:dyDescent="0.2">
      <c r="B88" s="238"/>
      <c r="C88" s="238"/>
      <c r="D88" s="238"/>
      <c r="E88" s="238"/>
      <c r="F88" s="238"/>
      <c r="G88" s="238"/>
      <c r="H88" s="238"/>
      <c r="I88" s="238"/>
      <c r="J88" s="238"/>
    </row>
    <row r="89" spans="1:10" s="136" customFormat="1" x14ac:dyDescent="0.2">
      <c r="B89" s="238"/>
      <c r="C89" s="238"/>
      <c r="D89" s="238"/>
      <c r="E89" s="238"/>
      <c r="F89" s="238"/>
      <c r="G89" s="238"/>
      <c r="H89" s="238"/>
      <c r="I89" s="238"/>
      <c r="J89" s="238"/>
    </row>
    <row r="90" spans="1:10" x14ac:dyDescent="0.2">
      <c r="A90" s="138" t="s">
        <v>333</v>
      </c>
      <c r="B90" s="237" t="s">
        <v>226</v>
      </c>
      <c r="C90" s="237"/>
      <c r="D90" s="237"/>
      <c r="E90" s="237"/>
      <c r="F90" s="237"/>
      <c r="G90" s="237"/>
      <c r="H90" s="237"/>
      <c r="I90" s="237"/>
      <c r="J90" s="237"/>
    </row>
    <row r="91" spans="1:10" x14ac:dyDescent="0.2">
      <c r="A91" s="45"/>
      <c r="B91" s="248" t="s">
        <v>342</v>
      </c>
      <c r="C91" s="248"/>
      <c r="D91" s="248"/>
      <c r="E91" s="248"/>
      <c r="F91" s="248"/>
      <c r="G91" s="248"/>
      <c r="H91" s="248"/>
      <c r="I91" s="248"/>
      <c r="J91" s="248"/>
    </row>
    <row r="92" spans="1:10" x14ac:dyDescent="0.2">
      <c r="A92" s="45"/>
      <c r="B92" s="248"/>
      <c r="C92" s="248"/>
      <c r="D92" s="248"/>
      <c r="E92" s="248"/>
      <c r="F92" s="248"/>
      <c r="G92" s="248"/>
      <c r="H92" s="248"/>
      <c r="I92" s="248"/>
      <c r="J92" s="248"/>
    </row>
    <row r="93" spans="1:10" x14ac:dyDescent="0.2">
      <c r="A93" s="45"/>
      <c r="B93" s="248"/>
      <c r="C93" s="248"/>
      <c r="D93" s="248"/>
      <c r="E93" s="248"/>
      <c r="F93" s="248"/>
      <c r="G93" s="248"/>
      <c r="H93" s="248"/>
      <c r="I93" s="248"/>
      <c r="J93" s="248"/>
    </row>
    <row r="94" spans="1:10" x14ac:dyDescent="0.2">
      <c r="A94" s="45"/>
      <c r="B94" s="248"/>
      <c r="C94" s="248"/>
      <c r="D94" s="248"/>
      <c r="E94" s="248"/>
      <c r="F94" s="248"/>
      <c r="G94" s="248"/>
      <c r="H94" s="248"/>
      <c r="I94" s="248"/>
      <c r="J94" s="248"/>
    </row>
    <row r="95" spans="1:10" x14ac:dyDescent="0.2">
      <c r="A95" s="45"/>
      <c r="B95" s="248"/>
      <c r="C95" s="248"/>
      <c r="D95" s="248"/>
      <c r="E95" s="248"/>
      <c r="F95" s="248"/>
      <c r="G95" s="248"/>
      <c r="H95" s="248"/>
      <c r="I95" s="248"/>
      <c r="J95" s="248"/>
    </row>
    <row r="96" spans="1:10" s="83" customFormat="1" x14ac:dyDescent="0.2">
      <c r="A96" s="84"/>
      <c r="B96" s="248"/>
      <c r="C96" s="248"/>
      <c r="D96" s="248"/>
      <c r="E96" s="248"/>
      <c r="F96" s="248"/>
      <c r="G96" s="248"/>
      <c r="H96" s="248"/>
      <c r="I96" s="248"/>
      <c r="J96" s="248"/>
    </row>
    <row r="97" spans="1:10" x14ac:dyDescent="0.2">
      <c r="A97" s="45"/>
      <c r="B97" s="248"/>
      <c r="C97" s="248"/>
      <c r="D97" s="248"/>
      <c r="E97" s="248"/>
      <c r="F97" s="248"/>
      <c r="G97" s="248"/>
      <c r="H97" s="248"/>
      <c r="I97" s="248"/>
      <c r="J97" s="248"/>
    </row>
    <row r="98" spans="1:10" x14ac:dyDescent="0.2">
      <c r="A98" s="45"/>
      <c r="B98" s="248"/>
      <c r="C98" s="248"/>
      <c r="D98" s="248"/>
      <c r="E98" s="248"/>
      <c r="F98" s="248"/>
      <c r="G98" s="248"/>
      <c r="H98" s="248"/>
      <c r="I98" s="248"/>
      <c r="J98" s="248"/>
    </row>
    <row r="99" spans="1:10" x14ac:dyDescent="0.2">
      <c r="A99" s="45"/>
      <c r="B99" s="248"/>
      <c r="C99" s="248"/>
      <c r="D99" s="248"/>
      <c r="E99" s="248"/>
      <c r="F99" s="248"/>
      <c r="G99" s="248"/>
      <c r="H99" s="248"/>
      <c r="I99" s="248"/>
      <c r="J99" s="248"/>
    </row>
    <row r="100" spans="1:10" x14ac:dyDescent="0.2">
      <c r="A100" s="45"/>
      <c r="B100" s="248"/>
      <c r="C100" s="248"/>
      <c r="D100" s="248"/>
      <c r="E100" s="248"/>
      <c r="F100" s="248"/>
      <c r="G100" s="248"/>
      <c r="H100" s="248"/>
      <c r="I100" s="248"/>
      <c r="J100" s="248"/>
    </row>
    <row r="101" spans="1:10" x14ac:dyDescent="0.2">
      <c r="A101" s="45"/>
      <c r="B101" s="248"/>
      <c r="C101" s="248"/>
      <c r="D101" s="248"/>
      <c r="E101" s="248"/>
      <c r="F101" s="248"/>
      <c r="G101" s="248"/>
      <c r="H101" s="248"/>
      <c r="I101" s="248"/>
      <c r="J101" s="248"/>
    </row>
    <row r="102" spans="1:10" x14ac:dyDescent="0.2">
      <c r="B102" s="248"/>
      <c r="C102" s="248"/>
      <c r="D102" s="248"/>
      <c r="E102" s="248"/>
      <c r="F102" s="248"/>
      <c r="G102" s="248"/>
      <c r="H102" s="248"/>
      <c r="I102" s="248"/>
      <c r="J102" s="248"/>
    </row>
    <row r="103" spans="1:10" x14ac:dyDescent="0.2">
      <c r="A103" s="45"/>
      <c r="B103" s="248"/>
      <c r="C103" s="248"/>
      <c r="D103" s="248"/>
      <c r="E103" s="248"/>
      <c r="F103" s="248"/>
      <c r="G103" s="248"/>
      <c r="H103" s="248"/>
      <c r="I103" s="248"/>
      <c r="J103" s="248"/>
    </row>
    <row r="104" spans="1:10" x14ac:dyDescent="0.2">
      <c r="A104" s="45"/>
      <c r="B104" s="248"/>
      <c r="C104" s="248"/>
      <c r="D104" s="248"/>
      <c r="E104" s="248"/>
      <c r="F104" s="248"/>
      <c r="G104" s="248"/>
      <c r="H104" s="248"/>
      <c r="I104" s="248"/>
      <c r="J104" s="248"/>
    </row>
    <row r="105" spans="1:10" x14ac:dyDescent="0.2">
      <c r="B105" s="248"/>
      <c r="C105" s="248"/>
      <c r="D105" s="248"/>
      <c r="E105" s="248"/>
      <c r="F105" s="248"/>
      <c r="G105" s="248"/>
      <c r="H105" s="248"/>
      <c r="I105" s="248"/>
      <c r="J105" s="248"/>
    </row>
    <row r="106" spans="1:10" x14ac:dyDescent="0.2">
      <c r="B106" s="248"/>
      <c r="C106" s="248"/>
      <c r="D106" s="248"/>
      <c r="E106" s="248"/>
      <c r="F106" s="248"/>
      <c r="G106" s="248"/>
      <c r="H106" s="248"/>
      <c r="I106" s="248"/>
      <c r="J106" s="248"/>
    </row>
    <row r="107" spans="1:10" x14ac:dyDescent="0.2">
      <c r="B107" s="248"/>
      <c r="C107" s="248"/>
      <c r="D107" s="248"/>
      <c r="E107" s="248"/>
      <c r="F107" s="248"/>
      <c r="G107" s="248"/>
      <c r="H107" s="248"/>
      <c r="I107" s="248"/>
      <c r="J107" s="248"/>
    </row>
    <row r="108" spans="1:10" x14ac:dyDescent="0.2">
      <c r="B108" s="248"/>
      <c r="C108" s="248"/>
      <c r="D108" s="248"/>
      <c r="E108" s="248"/>
      <c r="F108" s="248"/>
      <c r="G108" s="248"/>
      <c r="H108" s="248"/>
      <c r="I108" s="248"/>
      <c r="J108" s="248"/>
    </row>
    <row r="109" spans="1:10" x14ac:dyDescent="0.2">
      <c r="B109" s="248"/>
      <c r="C109" s="248"/>
      <c r="D109" s="248"/>
      <c r="E109" s="248"/>
      <c r="F109" s="248"/>
      <c r="G109" s="248"/>
      <c r="H109" s="248"/>
      <c r="I109" s="248"/>
      <c r="J109" s="248"/>
    </row>
    <row r="110" spans="1:10" x14ac:dyDescent="0.2">
      <c r="B110" s="248"/>
      <c r="C110" s="248"/>
      <c r="D110" s="248"/>
      <c r="E110" s="248"/>
      <c r="F110" s="248"/>
      <c r="G110" s="248"/>
      <c r="H110" s="248"/>
      <c r="I110" s="248"/>
      <c r="J110" s="248"/>
    </row>
  </sheetData>
  <mergeCells count="18">
    <mergeCell ref="B5:J5"/>
    <mergeCell ref="B11:J11"/>
    <mergeCell ref="B16:J16"/>
    <mergeCell ref="B57:J57"/>
    <mergeCell ref="B40:J40"/>
    <mergeCell ref="B6:J10"/>
    <mergeCell ref="B12:J15"/>
    <mergeCell ref="B17:J28"/>
    <mergeCell ref="B30:J39"/>
    <mergeCell ref="B41:J48"/>
    <mergeCell ref="B29:J29"/>
    <mergeCell ref="B49:J49"/>
    <mergeCell ref="B50:J56"/>
    <mergeCell ref="B90:J90"/>
    <mergeCell ref="B65:J65"/>
    <mergeCell ref="B58:J64"/>
    <mergeCell ref="B91:J110"/>
    <mergeCell ref="B66:J89"/>
  </mergeCells>
  <pageMargins left="0.7" right="0.7" top="0.75" bottom="0.75" header="0.3" footer="0.3"/>
  <pageSetup firstPageNumber="4" fitToHeight="0" orientation="portrait" useFirstPageNumber="1"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6D07B-FB3E-4A99-8ABE-C11EC5753724}">
  <dimension ref="A1:J52"/>
  <sheetViews>
    <sheetView view="pageLayout" topLeftCell="A4" zoomScale="70" zoomScaleNormal="100" zoomScalePageLayoutView="70" workbookViewId="0">
      <selection activeCell="D49" sqref="D49"/>
    </sheetView>
  </sheetViews>
  <sheetFormatPr defaultRowHeight="12.75" x14ac:dyDescent="0.2"/>
  <cols>
    <col min="7" max="7" width="14" bestFit="1" customWidth="1"/>
    <col min="8" max="8" width="11.28515625" bestFit="1" customWidth="1"/>
    <col min="9" max="9" width="10.140625" bestFit="1" customWidth="1"/>
  </cols>
  <sheetData>
    <row r="1" spans="1:9" s="136" customFormat="1" x14ac:dyDescent="0.2">
      <c r="A1" s="62" t="s">
        <v>449</v>
      </c>
    </row>
    <row r="2" spans="1:9" s="136" customFormat="1" x14ac:dyDescent="0.2"/>
    <row r="3" spans="1:9" x14ac:dyDescent="0.2">
      <c r="A3" s="62" t="s">
        <v>343</v>
      </c>
    </row>
    <row r="4" spans="1:9" x14ac:dyDescent="0.2">
      <c r="A4" s="238" t="s">
        <v>344</v>
      </c>
      <c r="B4" s="238"/>
      <c r="C4" s="238"/>
      <c r="D4" s="238"/>
      <c r="E4" s="238"/>
      <c r="F4" s="238"/>
      <c r="G4" s="238"/>
      <c r="H4" s="238"/>
      <c r="I4" s="238"/>
    </row>
    <row r="5" spans="1:9" x14ac:dyDescent="0.2">
      <c r="A5" s="238"/>
      <c r="B5" s="238"/>
      <c r="C5" s="238"/>
      <c r="D5" s="238"/>
      <c r="E5" s="238"/>
      <c r="F5" s="238"/>
      <c r="G5" s="238"/>
      <c r="H5" s="238"/>
      <c r="I5" s="238"/>
    </row>
    <row r="6" spans="1:9" x14ac:dyDescent="0.2">
      <c r="A6" s="238"/>
      <c r="B6" s="238"/>
      <c r="C6" s="238"/>
      <c r="D6" s="238"/>
      <c r="E6" s="238"/>
      <c r="F6" s="238"/>
      <c r="G6" s="238"/>
      <c r="H6" s="238"/>
      <c r="I6" s="238"/>
    </row>
    <row r="7" spans="1:9" s="136" customFormat="1" x14ac:dyDescent="0.2">
      <c r="A7" s="238"/>
      <c r="B7" s="238"/>
      <c r="C7" s="238"/>
      <c r="D7" s="238"/>
      <c r="E7" s="238"/>
      <c r="F7" s="238"/>
      <c r="G7" s="238"/>
      <c r="H7" s="238"/>
      <c r="I7" s="238"/>
    </row>
    <row r="8" spans="1:9" x14ac:dyDescent="0.2">
      <c r="A8" s="238"/>
      <c r="B8" s="238"/>
      <c r="C8" s="238"/>
      <c r="D8" s="238"/>
      <c r="E8" s="238"/>
      <c r="F8" s="238"/>
      <c r="G8" s="238"/>
      <c r="H8" s="238"/>
      <c r="I8" s="238"/>
    </row>
    <row r="9" spans="1:9" x14ac:dyDescent="0.2">
      <c r="A9" s="238"/>
      <c r="B9" s="238"/>
      <c r="C9" s="238"/>
      <c r="D9" s="238"/>
      <c r="E9" s="238"/>
      <c r="F9" s="238"/>
      <c r="G9" s="238"/>
      <c r="H9" s="238"/>
      <c r="I9" s="238"/>
    </row>
    <row r="10" spans="1:9" s="136" customFormat="1" x14ac:dyDescent="0.2">
      <c r="A10" s="276" t="s">
        <v>355</v>
      </c>
      <c r="B10" s="276"/>
      <c r="C10" s="276"/>
      <c r="D10" s="276"/>
      <c r="E10" s="276"/>
      <c r="F10" s="276"/>
      <c r="G10" s="263" t="s">
        <v>368</v>
      </c>
      <c r="H10" s="261" t="s">
        <v>352</v>
      </c>
      <c r="I10" s="262"/>
    </row>
    <row r="11" spans="1:9" s="136" customFormat="1" x14ac:dyDescent="0.2">
      <c r="A11" s="276"/>
      <c r="B11" s="276"/>
      <c r="C11" s="276"/>
      <c r="D11" s="276"/>
      <c r="E11" s="276"/>
      <c r="F11" s="276"/>
      <c r="G11" s="264"/>
      <c r="H11" s="152" t="s">
        <v>353</v>
      </c>
      <c r="I11" s="152" t="s">
        <v>354</v>
      </c>
    </row>
    <row r="12" spans="1:9" x14ac:dyDescent="0.2">
      <c r="A12" s="275" t="s">
        <v>345</v>
      </c>
      <c r="B12" s="275"/>
      <c r="C12" s="275"/>
      <c r="D12" s="275"/>
      <c r="E12" s="275"/>
      <c r="F12" s="275"/>
      <c r="G12" s="145">
        <v>20000</v>
      </c>
      <c r="H12" s="153">
        <v>2302</v>
      </c>
      <c r="I12" s="153">
        <v>1698</v>
      </c>
    </row>
    <row r="13" spans="1:9" x14ac:dyDescent="0.2">
      <c r="A13" s="275" t="s">
        <v>346</v>
      </c>
      <c r="B13" s="275"/>
      <c r="C13" s="275"/>
      <c r="D13" s="275"/>
      <c r="E13" s="275"/>
      <c r="F13" s="275"/>
      <c r="G13" s="145">
        <v>9000</v>
      </c>
      <c r="H13" s="153">
        <v>1800</v>
      </c>
      <c r="I13" s="153">
        <v>0</v>
      </c>
    </row>
    <row r="14" spans="1:9" x14ac:dyDescent="0.2">
      <c r="A14" s="275" t="s">
        <v>347</v>
      </c>
      <c r="B14" s="275"/>
      <c r="C14" s="275"/>
      <c r="D14" s="275"/>
      <c r="E14" s="275"/>
      <c r="F14" s="275"/>
      <c r="G14" s="145">
        <v>10509</v>
      </c>
      <c r="H14" s="153">
        <v>20177.8</v>
      </c>
      <c r="I14" s="153">
        <v>324</v>
      </c>
    </row>
    <row r="15" spans="1:9" x14ac:dyDescent="0.2">
      <c r="A15" s="275" t="s">
        <v>348</v>
      </c>
      <c r="B15" s="275"/>
      <c r="C15" s="275"/>
      <c r="D15" s="275"/>
      <c r="E15" s="275"/>
      <c r="F15" s="275"/>
      <c r="G15" s="145">
        <v>5000</v>
      </c>
      <c r="H15" s="153">
        <v>1000</v>
      </c>
      <c r="I15" s="153">
        <v>0</v>
      </c>
    </row>
    <row r="16" spans="1:9" x14ac:dyDescent="0.2">
      <c r="A16" s="275" t="s">
        <v>349</v>
      </c>
      <c r="B16" s="275"/>
      <c r="C16" s="275"/>
      <c r="D16" s="275"/>
      <c r="E16" s="275"/>
      <c r="F16" s="275"/>
      <c r="G16" s="145">
        <v>80000</v>
      </c>
      <c r="H16" s="153">
        <v>14694</v>
      </c>
      <c r="I16" s="153">
        <v>1306</v>
      </c>
    </row>
    <row r="17" spans="1:10" x14ac:dyDescent="0.2">
      <c r="A17" s="275" t="s">
        <v>350</v>
      </c>
      <c r="B17" s="275"/>
      <c r="C17" s="275"/>
      <c r="D17" s="275"/>
      <c r="E17" s="275"/>
      <c r="F17" s="275"/>
      <c r="G17" s="145">
        <v>5000</v>
      </c>
      <c r="H17" s="153">
        <v>1000</v>
      </c>
      <c r="I17" s="153">
        <v>0</v>
      </c>
    </row>
    <row r="18" spans="1:10" x14ac:dyDescent="0.2">
      <c r="A18" s="275" t="s">
        <v>365</v>
      </c>
      <c r="B18" s="275"/>
      <c r="C18" s="275"/>
      <c r="D18" s="275"/>
      <c r="E18" s="275"/>
      <c r="F18" s="275"/>
      <c r="G18" s="145">
        <v>1111050</v>
      </c>
      <c r="H18" s="153">
        <f>+G18*0.2-I18</f>
        <v>197210</v>
      </c>
      <c r="I18" s="153">
        <v>25000</v>
      </c>
    </row>
    <row r="19" spans="1:10" x14ac:dyDescent="0.2">
      <c r="A19" s="275" t="s">
        <v>351</v>
      </c>
      <c r="B19" s="275"/>
      <c r="C19" s="275"/>
      <c r="D19" s="275"/>
      <c r="E19" s="275"/>
      <c r="F19" s="275"/>
      <c r="G19" s="145">
        <v>10000</v>
      </c>
      <c r="H19" s="153">
        <v>2000</v>
      </c>
      <c r="I19" s="153">
        <v>0</v>
      </c>
    </row>
    <row r="20" spans="1:10" x14ac:dyDescent="0.2">
      <c r="A20" s="275" t="s">
        <v>366</v>
      </c>
      <c r="B20" s="275"/>
      <c r="C20" s="275"/>
      <c r="D20" s="275"/>
      <c r="E20" s="275"/>
      <c r="F20" s="275"/>
      <c r="G20" s="145">
        <v>48000</v>
      </c>
      <c r="H20" s="153">
        <v>9600</v>
      </c>
      <c r="I20" s="153">
        <v>0</v>
      </c>
    </row>
    <row r="21" spans="1:10" x14ac:dyDescent="0.2">
      <c r="A21" s="260" t="s">
        <v>367</v>
      </c>
      <c r="B21" s="260"/>
      <c r="C21" s="260"/>
      <c r="D21" s="260"/>
      <c r="E21" s="260"/>
      <c r="F21" s="260"/>
      <c r="G21" s="151">
        <f>SUM(G12:G20)</f>
        <v>1298559</v>
      </c>
      <c r="H21" s="154">
        <f>+SUM(H12:H20)</f>
        <v>249783.8</v>
      </c>
      <c r="I21" s="154">
        <f>+SUM(I12:I20)</f>
        <v>28328</v>
      </c>
    </row>
    <row r="22" spans="1:10" s="136" customFormat="1" x14ac:dyDescent="0.2">
      <c r="A22" s="155"/>
      <c r="B22" s="155"/>
      <c r="C22" s="155"/>
      <c r="D22" s="155"/>
      <c r="E22" s="155"/>
      <c r="F22" s="155"/>
      <c r="G22" s="156"/>
      <c r="H22" s="157"/>
      <c r="I22" s="157"/>
    </row>
    <row r="23" spans="1:10" s="136" customFormat="1" x14ac:dyDescent="0.2">
      <c r="A23" s="62"/>
      <c r="B23" s="62"/>
      <c r="C23" s="62"/>
      <c r="D23" s="62"/>
      <c r="E23" s="62"/>
      <c r="F23" s="62"/>
      <c r="G23" s="150"/>
      <c r="H23" s="212"/>
      <c r="I23" s="62"/>
      <c r="J23" s="62"/>
    </row>
    <row r="24" spans="1:10" s="136" customFormat="1" x14ac:dyDescent="0.2">
      <c r="A24" s="62" t="s">
        <v>369</v>
      </c>
      <c r="G24" s="149"/>
    </row>
    <row r="25" spans="1:10" s="136" customFormat="1" x14ac:dyDescent="0.2">
      <c r="A25" s="265" t="s">
        <v>370</v>
      </c>
      <c r="B25" s="265"/>
      <c r="C25" s="265"/>
      <c r="D25" s="265"/>
      <c r="E25" s="265"/>
      <c r="F25" s="265"/>
      <c r="G25" s="265"/>
      <c r="H25" s="265"/>
      <c r="I25" s="265"/>
    </row>
    <row r="26" spans="1:10" s="136" customFormat="1" x14ac:dyDescent="0.2">
      <c r="A26" s="265"/>
      <c r="B26" s="265"/>
      <c r="C26" s="265"/>
      <c r="D26" s="265"/>
      <c r="E26" s="265"/>
      <c r="F26" s="265"/>
      <c r="G26" s="265"/>
      <c r="H26" s="265"/>
      <c r="I26" s="265"/>
    </row>
    <row r="27" spans="1:10" s="136" customFormat="1" x14ac:dyDescent="0.2">
      <c r="A27" s="62"/>
      <c r="G27" s="149"/>
    </row>
    <row r="28" spans="1:10" x14ac:dyDescent="0.2">
      <c r="A28" s="158" t="s">
        <v>356</v>
      </c>
    </row>
    <row r="29" spans="1:10" ht="38.25" x14ac:dyDescent="0.2">
      <c r="A29" s="268" t="s">
        <v>244</v>
      </c>
      <c r="B29" s="269"/>
      <c r="C29" s="270" t="s">
        <v>29</v>
      </c>
      <c r="D29" s="271"/>
      <c r="E29" s="271"/>
      <c r="F29" s="272"/>
      <c r="G29" s="146" t="s">
        <v>362</v>
      </c>
      <c r="H29" s="146" t="s">
        <v>363</v>
      </c>
      <c r="I29" s="147" t="s">
        <v>359</v>
      </c>
    </row>
    <row r="30" spans="1:10" ht="12.75" customHeight="1" x14ac:dyDescent="0.2">
      <c r="A30" s="267" t="s">
        <v>357</v>
      </c>
      <c r="B30" s="267"/>
      <c r="C30" s="266" t="s">
        <v>360</v>
      </c>
      <c r="D30" s="266"/>
      <c r="E30" s="266"/>
      <c r="F30" s="266"/>
      <c r="G30" s="273">
        <f>70*24</f>
        <v>1680</v>
      </c>
      <c r="H30" s="274">
        <v>20</v>
      </c>
      <c r="I30" s="273">
        <f>+G30*H30</f>
        <v>33600</v>
      </c>
    </row>
    <row r="31" spans="1:10" x14ac:dyDescent="0.2">
      <c r="A31" s="267"/>
      <c r="B31" s="267"/>
      <c r="C31" s="266"/>
      <c r="D31" s="266"/>
      <c r="E31" s="266"/>
      <c r="F31" s="266"/>
      <c r="G31" s="273"/>
      <c r="H31" s="274"/>
      <c r="I31" s="273"/>
    </row>
    <row r="32" spans="1:10" x14ac:dyDescent="0.2">
      <c r="A32" s="267"/>
      <c r="B32" s="267"/>
      <c r="C32" s="266"/>
      <c r="D32" s="266"/>
      <c r="E32" s="266"/>
      <c r="F32" s="266"/>
      <c r="G32" s="273"/>
      <c r="H32" s="274"/>
      <c r="I32" s="273"/>
    </row>
    <row r="33" spans="1:9" x14ac:dyDescent="0.2">
      <c r="A33" s="267"/>
      <c r="B33" s="267"/>
      <c r="C33" s="266"/>
      <c r="D33" s="266"/>
      <c r="E33" s="266"/>
      <c r="F33" s="266"/>
      <c r="G33" s="273"/>
      <c r="H33" s="274"/>
      <c r="I33" s="273"/>
    </row>
    <row r="34" spans="1:9" x14ac:dyDescent="0.2">
      <c r="A34" s="267"/>
      <c r="B34" s="267"/>
      <c r="C34" s="266"/>
      <c r="D34" s="266"/>
      <c r="E34" s="266"/>
      <c r="F34" s="266"/>
      <c r="G34" s="273"/>
      <c r="H34" s="274"/>
      <c r="I34" s="273"/>
    </row>
    <row r="35" spans="1:9" x14ac:dyDescent="0.2">
      <c r="A35" s="267"/>
      <c r="B35" s="267"/>
      <c r="C35" s="266"/>
      <c r="D35" s="266"/>
      <c r="E35" s="266"/>
      <c r="F35" s="266"/>
      <c r="G35" s="273"/>
      <c r="H35" s="274"/>
      <c r="I35" s="273"/>
    </row>
    <row r="36" spans="1:9" x14ac:dyDescent="0.2">
      <c r="A36" s="267"/>
      <c r="B36" s="267"/>
      <c r="C36" s="266"/>
      <c r="D36" s="266"/>
      <c r="E36" s="266"/>
      <c r="F36" s="266"/>
      <c r="G36" s="273"/>
      <c r="H36" s="274"/>
      <c r="I36" s="273"/>
    </row>
    <row r="37" spans="1:9" ht="12.75" customHeight="1" x14ac:dyDescent="0.2">
      <c r="A37" s="267" t="s">
        <v>358</v>
      </c>
      <c r="B37" s="267"/>
      <c r="C37" s="266" t="s">
        <v>361</v>
      </c>
      <c r="D37" s="266"/>
      <c r="E37" s="266"/>
      <c r="F37" s="266"/>
      <c r="G37" s="273">
        <f>30*24</f>
        <v>720</v>
      </c>
      <c r="H37" s="274">
        <v>20</v>
      </c>
      <c r="I37" s="273">
        <f>+G37*H37</f>
        <v>14400</v>
      </c>
    </row>
    <row r="38" spans="1:9" x14ac:dyDescent="0.2">
      <c r="A38" s="267"/>
      <c r="B38" s="267"/>
      <c r="C38" s="266"/>
      <c r="D38" s="266"/>
      <c r="E38" s="266"/>
      <c r="F38" s="266"/>
      <c r="G38" s="273"/>
      <c r="H38" s="274"/>
      <c r="I38" s="273"/>
    </row>
    <row r="39" spans="1:9" x14ac:dyDescent="0.2">
      <c r="A39" s="267"/>
      <c r="B39" s="267"/>
      <c r="C39" s="266"/>
      <c r="D39" s="266"/>
      <c r="E39" s="266"/>
      <c r="F39" s="266"/>
      <c r="G39" s="273"/>
      <c r="H39" s="274"/>
      <c r="I39" s="273"/>
    </row>
    <row r="40" spans="1:9" x14ac:dyDescent="0.2">
      <c r="A40" s="267"/>
      <c r="B40" s="267"/>
      <c r="C40" s="266"/>
      <c r="D40" s="266"/>
      <c r="E40" s="266"/>
      <c r="F40" s="266"/>
      <c r="G40" s="273"/>
      <c r="H40" s="274"/>
      <c r="I40" s="273"/>
    </row>
    <row r="41" spans="1:9" x14ac:dyDescent="0.2">
      <c r="A41" s="267"/>
      <c r="B41" s="267"/>
      <c r="C41" s="266"/>
      <c r="D41" s="266"/>
      <c r="E41" s="266"/>
      <c r="F41" s="266"/>
      <c r="G41" s="273"/>
      <c r="H41" s="274"/>
      <c r="I41" s="273"/>
    </row>
    <row r="42" spans="1:9" x14ac:dyDescent="0.2">
      <c r="A42" s="267"/>
      <c r="B42" s="267"/>
      <c r="C42" s="266"/>
      <c r="D42" s="266"/>
      <c r="E42" s="266"/>
      <c r="F42" s="266"/>
      <c r="G42" s="273"/>
      <c r="H42" s="274"/>
      <c r="I42" s="273"/>
    </row>
    <row r="43" spans="1:9" x14ac:dyDescent="0.2">
      <c r="A43" s="267"/>
      <c r="B43" s="267"/>
      <c r="C43" s="266"/>
      <c r="D43" s="266"/>
      <c r="E43" s="266"/>
      <c r="F43" s="266"/>
      <c r="G43" s="273"/>
      <c r="H43" s="274"/>
      <c r="I43" s="273"/>
    </row>
    <row r="44" spans="1:9" x14ac:dyDescent="0.2">
      <c r="A44" s="260" t="s">
        <v>364</v>
      </c>
      <c r="B44" s="260"/>
      <c r="C44" s="260"/>
      <c r="D44" s="260"/>
      <c r="E44" s="260"/>
      <c r="F44" s="260"/>
      <c r="G44" s="260"/>
      <c r="H44" s="260"/>
      <c r="I44" s="148">
        <f>SUM(I30:I43)</f>
        <v>48000</v>
      </c>
    </row>
    <row r="46" spans="1:9" s="136" customFormat="1" ht="20.25" x14ac:dyDescent="0.3">
      <c r="A46" s="159" t="s">
        <v>373</v>
      </c>
      <c r="B46" s="160"/>
      <c r="C46" s="160"/>
      <c r="D46" s="160"/>
      <c r="E46" s="160"/>
      <c r="F46" s="160"/>
      <c r="G46" s="160"/>
      <c r="H46" s="160"/>
      <c r="I46" s="160"/>
    </row>
    <row r="47" spans="1:9" s="136" customFormat="1" ht="20.25" x14ac:dyDescent="0.3">
      <c r="A47" s="160"/>
      <c r="B47" s="160"/>
      <c r="C47" s="160"/>
      <c r="D47" s="160"/>
      <c r="E47" s="160"/>
      <c r="F47" s="160"/>
      <c r="G47" s="160"/>
      <c r="H47" s="252" t="s">
        <v>0</v>
      </c>
      <c r="I47" s="253"/>
    </row>
    <row r="48" spans="1:9" ht="20.25" x14ac:dyDescent="0.3">
      <c r="A48" s="160"/>
      <c r="B48" s="160"/>
      <c r="C48" s="160"/>
      <c r="D48" s="160"/>
      <c r="E48" s="258" t="s">
        <v>371</v>
      </c>
      <c r="F48" s="258"/>
      <c r="G48" s="258"/>
      <c r="H48" s="259">
        <f>+H50*0.8</f>
        <v>1038847.2000000001</v>
      </c>
      <c r="I48" s="259"/>
    </row>
    <row r="49" spans="1:9" ht="20.25" x14ac:dyDescent="0.3">
      <c r="A49" s="160"/>
      <c r="B49" s="160"/>
      <c r="C49" s="160"/>
      <c r="D49" s="160"/>
      <c r="E49" s="254" t="s">
        <v>372</v>
      </c>
      <c r="F49" s="254"/>
      <c r="G49" s="254"/>
      <c r="H49" s="255">
        <f>+SUM(H21:I21)</f>
        <v>278111.8</v>
      </c>
      <c r="I49" s="255"/>
    </row>
    <row r="50" spans="1:9" ht="20.25" x14ac:dyDescent="0.3">
      <c r="A50" s="160"/>
      <c r="B50" s="160"/>
      <c r="C50" s="160"/>
      <c r="D50" s="160"/>
      <c r="E50" s="256" t="s">
        <v>367</v>
      </c>
      <c r="F50" s="256"/>
      <c r="G50" s="256"/>
      <c r="H50" s="257">
        <f>+G21</f>
        <v>1298559</v>
      </c>
      <c r="I50" s="257"/>
    </row>
    <row r="51" spans="1:9" ht="20.25" x14ac:dyDescent="0.3">
      <c r="A51" s="160"/>
      <c r="B51" s="160"/>
      <c r="C51" s="160"/>
      <c r="D51" s="160"/>
      <c r="E51" s="160"/>
      <c r="F51" s="160"/>
      <c r="G51" s="160"/>
      <c r="H51" s="160"/>
      <c r="I51" s="160"/>
    </row>
    <row r="52" spans="1:9" ht="20.25" x14ac:dyDescent="0.3">
      <c r="A52" s="160"/>
      <c r="B52" s="160"/>
      <c r="C52" s="160"/>
      <c r="D52" s="160"/>
      <c r="E52" s="160"/>
      <c r="F52" s="160"/>
      <c r="G52" s="160"/>
      <c r="H52" s="160"/>
      <c r="I52" s="160"/>
    </row>
  </sheetData>
  <mergeCells count="35">
    <mergeCell ref="A15:F15"/>
    <mergeCell ref="A16:F16"/>
    <mergeCell ref="A10:F11"/>
    <mergeCell ref="A4:I9"/>
    <mergeCell ref="A12:F12"/>
    <mergeCell ref="A13:F13"/>
    <mergeCell ref="A14:F14"/>
    <mergeCell ref="I37:I43"/>
    <mergeCell ref="A17:F17"/>
    <mergeCell ref="A18:F18"/>
    <mergeCell ref="A19:F19"/>
    <mergeCell ref="A20:F20"/>
    <mergeCell ref="A44:H44"/>
    <mergeCell ref="A21:F21"/>
    <mergeCell ref="H10:I10"/>
    <mergeCell ref="G10:G11"/>
    <mergeCell ref="A25:I26"/>
    <mergeCell ref="C30:F36"/>
    <mergeCell ref="C37:F43"/>
    <mergeCell ref="A30:B36"/>
    <mergeCell ref="A37:B43"/>
    <mergeCell ref="A29:B29"/>
    <mergeCell ref="C29:F29"/>
    <mergeCell ref="G30:G36"/>
    <mergeCell ref="H30:H36"/>
    <mergeCell ref="I30:I36"/>
    <mergeCell ref="G37:G43"/>
    <mergeCell ref="H37:H43"/>
    <mergeCell ref="H47:I47"/>
    <mergeCell ref="E49:G49"/>
    <mergeCell ref="H49:I49"/>
    <mergeCell ref="E50:G50"/>
    <mergeCell ref="H50:I50"/>
    <mergeCell ref="E48:G48"/>
    <mergeCell ref="H48:I48"/>
  </mergeCells>
  <pageMargins left="0.7" right="0.7" top="0.75" bottom="0.75" header="0.3" footer="0.3"/>
  <pageSetup firstPageNumber="6" fitToHeight="0" orientation="portrait" useFirstPageNumber="1"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C3268-2F60-42F3-A140-6419A773ED3F}">
  <sheetPr>
    <tabColor rgb="FFFF0000"/>
  </sheetPr>
  <dimension ref="A1:N49"/>
  <sheetViews>
    <sheetView view="pageBreakPreview" zoomScaleNormal="100" zoomScaleSheetLayoutView="100" workbookViewId="0">
      <selection activeCell="F31" sqref="F31"/>
    </sheetView>
  </sheetViews>
  <sheetFormatPr defaultRowHeight="12.75" x14ac:dyDescent="0.2"/>
  <cols>
    <col min="1" max="16384" width="9.140625" style="10"/>
  </cols>
  <sheetData>
    <row r="1" spans="1:1" ht="22.5" x14ac:dyDescent="0.2">
      <c r="A1" s="12" t="s">
        <v>492</v>
      </c>
    </row>
    <row r="2" spans="1:1" ht="15.75" x14ac:dyDescent="0.2">
      <c r="A2" s="11" t="s">
        <v>89</v>
      </c>
    </row>
    <row r="3" spans="1:1" ht="15.75" x14ac:dyDescent="0.2">
      <c r="A3" s="11" t="s">
        <v>87</v>
      </c>
    </row>
    <row r="4" spans="1:1" ht="15.75" x14ac:dyDescent="0.2">
      <c r="A4" s="11" t="s">
        <v>88</v>
      </c>
    </row>
    <row r="5" spans="1:1" ht="15.75" x14ac:dyDescent="0.2">
      <c r="A5" s="11"/>
    </row>
    <row r="6" spans="1:1" ht="15.75" x14ac:dyDescent="0.2">
      <c r="A6" s="11"/>
    </row>
    <row r="7" spans="1:1" ht="22.5" x14ac:dyDescent="0.2">
      <c r="A7" s="12" t="s">
        <v>493</v>
      </c>
    </row>
    <row r="8" spans="1:1" ht="15.75" x14ac:dyDescent="0.2">
      <c r="A8" s="11" t="s">
        <v>500</v>
      </c>
    </row>
    <row r="9" spans="1:1" ht="15.75" customHeight="1" x14ac:dyDescent="0.2">
      <c r="A9" s="11" t="s">
        <v>499</v>
      </c>
    </row>
    <row r="10" spans="1:1" ht="15.75" customHeight="1" x14ac:dyDescent="0.2">
      <c r="A10" s="11" t="s">
        <v>494</v>
      </c>
    </row>
    <row r="11" spans="1:1" ht="15.75" customHeight="1" x14ac:dyDescent="0.2">
      <c r="A11" s="11" t="s">
        <v>498</v>
      </c>
    </row>
    <row r="12" spans="1:1" ht="15.75" customHeight="1" x14ac:dyDescent="0.2">
      <c r="A12" s="11" t="s">
        <v>497</v>
      </c>
    </row>
    <row r="13" spans="1:1" ht="15.75" x14ac:dyDescent="0.2">
      <c r="A13" s="11" t="s">
        <v>496</v>
      </c>
    </row>
    <row r="14" spans="1:1" ht="15.75" x14ac:dyDescent="0.2">
      <c r="A14" s="11" t="s">
        <v>495</v>
      </c>
    </row>
    <row r="15" spans="1:1" ht="15.75" x14ac:dyDescent="0.2">
      <c r="A15" s="11"/>
    </row>
    <row r="16" spans="1:1" ht="15.75" customHeight="1" x14ac:dyDescent="0.2">
      <c r="A16" s="12"/>
    </row>
    <row r="17" spans="1:14" ht="22.5" x14ac:dyDescent="0.2">
      <c r="A17" s="12" t="s">
        <v>94</v>
      </c>
    </row>
    <row r="18" spans="1:14" ht="15.75" x14ac:dyDescent="0.2">
      <c r="A18" s="11" t="s">
        <v>83</v>
      </c>
    </row>
    <row r="19" spans="1:14" ht="15.75" x14ac:dyDescent="0.2">
      <c r="A19" s="11" t="s">
        <v>84</v>
      </c>
    </row>
    <row r="20" spans="1:14" ht="15.75" x14ac:dyDescent="0.2">
      <c r="A20" s="11" t="s">
        <v>85</v>
      </c>
    </row>
    <row r="21" spans="1:14" ht="15.75" x14ac:dyDescent="0.2">
      <c r="A21" s="11" t="s">
        <v>86</v>
      </c>
    </row>
    <row r="22" spans="1:14" ht="15.75" x14ac:dyDescent="0.2">
      <c r="A22" s="11"/>
    </row>
    <row r="23" spans="1:14" ht="15.75" x14ac:dyDescent="0.2">
      <c r="A23" s="11"/>
    </row>
    <row r="24" spans="1:14" ht="21" customHeight="1" x14ac:dyDescent="0.2">
      <c r="A24" s="277" t="s">
        <v>501</v>
      </c>
      <c r="B24" s="277"/>
      <c r="C24" s="277"/>
      <c r="D24" s="277"/>
      <c r="E24" s="277"/>
      <c r="F24" s="277"/>
      <c r="G24" s="277"/>
      <c r="H24" s="277"/>
      <c r="I24" s="277"/>
      <c r="J24" s="277"/>
      <c r="K24" s="277"/>
      <c r="L24" s="277"/>
      <c r="M24" s="277"/>
      <c r="N24" s="277"/>
    </row>
    <row r="25" spans="1:14" ht="15.75" customHeight="1" x14ac:dyDescent="0.2">
      <c r="A25" s="277"/>
      <c r="B25" s="277"/>
      <c r="C25" s="277"/>
      <c r="D25" s="277"/>
      <c r="E25" s="277"/>
      <c r="F25" s="277"/>
      <c r="G25" s="277"/>
      <c r="H25" s="277"/>
      <c r="I25" s="277"/>
      <c r="J25" s="277"/>
      <c r="K25" s="277"/>
      <c r="L25" s="277"/>
      <c r="M25" s="277"/>
      <c r="N25" s="277"/>
    </row>
    <row r="26" spans="1:14" ht="15.75" customHeight="1" x14ac:dyDescent="0.2">
      <c r="A26" s="277"/>
      <c r="B26" s="277"/>
      <c r="C26" s="277"/>
      <c r="D26" s="277"/>
      <c r="E26" s="277"/>
      <c r="F26" s="277"/>
      <c r="G26" s="277"/>
      <c r="H26" s="277"/>
      <c r="I26" s="277"/>
      <c r="J26" s="277"/>
      <c r="K26" s="277"/>
      <c r="L26" s="277"/>
      <c r="M26" s="277"/>
      <c r="N26" s="277"/>
    </row>
    <row r="27" spans="1:14" ht="15.75" customHeight="1" x14ac:dyDescent="0.2">
      <c r="A27" s="277"/>
      <c r="B27" s="277"/>
      <c r="C27" s="277"/>
      <c r="D27" s="277"/>
      <c r="E27" s="277"/>
      <c r="F27" s="277"/>
      <c r="G27" s="277"/>
      <c r="H27" s="277"/>
      <c r="I27" s="277"/>
      <c r="J27" s="277"/>
      <c r="K27" s="277"/>
      <c r="L27" s="277"/>
      <c r="M27" s="277"/>
      <c r="N27" s="277"/>
    </row>
    <row r="28" spans="1:14" ht="15.75" x14ac:dyDescent="0.2">
      <c r="A28" s="11"/>
    </row>
    <row r="29" spans="1:14" ht="15.75" x14ac:dyDescent="0.2">
      <c r="A29" s="11"/>
    </row>
    <row r="30" spans="1:14" ht="15.75" x14ac:dyDescent="0.2">
      <c r="A30" s="11"/>
    </row>
    <row r="31" spans="1:14" ht="15.75" x14ac:dyDescent="0.2">
      <c r="A31" s="11"/>
    </row>
    <row r="32" spans="1:14" ht="22.5" x14ac:dyDescent="0.2">
      <c r="A32" s="12"/>
    </row>
    <row r="33" spans="1:1" ht="15.75" x14ac:dyDescent="0.2">
      <c r="A33" s="11"/>
    </row>
    <row r="34" spans="1:1" ht="15.75" x14ac:dyDescent="0.2">
      <c r="A34" s="11"/>
    </row>
    <row r="35" spans="1:1" ht="15.75" x14ac:dyDescent="0.2">
      <c r="A35" s="11"/>
    </row>
    <row r="36" spans="1:1" ht="15.75" x14ac:dyDescent="0.2">
      <c r="A36" s="11"/>
    </row>
    <row r="37" spans="1:1" ht="15.75" x14ac:dyDescent="0.2">
      <c r="A37" s="11"/>
    </row>
    <row r="38" spans="1:1" ht="15.75" x14ac:dyDescent="0.2">
      <c r="A38" s="11"/>
    </row>
    <row r="39" spans="1:1" ht="15.75" x14ac:dyDescent="0.2">
      <c r="A39" s="11"/>
    </row>
    <row r="40" spans="1:1" ht="15.75" x14ac:dyDescent="0.2">
      <c r="A40" s="11"/>
    </row>
    <row r="41" spans="1:1" ht="15.75" x14ac:dyDescent="0.2">
      <c r="A41" s="11"/>
    </row>
    <row r="42" spans="1:1" ht="15.75" x14ac:dyDescent="0.2">
      <c r="A42" s="11"/>
    </row>
    <row r="43" spans="1:1" ht="15.75" x14ac:dyDescent="0.2">
      <c r="A43" s="11"/>
    </row>
    <row r="44" spans="1:1" ht="15.75" x14ac:dyDescent="0.2">
      <c r="A44" s="11"/>
    </row>
    <row r="45" spans="1:1" ht="15.75" x14ac:dyDescent="0.2">
      <c r="A45" s="11"/>
    </row>
    <row r="46" spans="1:1" ht="15.75" x14ac:dyDescent="0.2">
      <c r="A46" s="11"/>
    </row>
    <row r="47" spans="1:1" ht="15.75" x14ac:dyDescent="0.2">
      <c r="A47" s="11"/>
    </row>
    <row r="48" spans="1:1" ht="15.75" x14ac:dyDescent="0.2">
      <c r="A48" s="11"/>
    </row>
    <row r="49" spans="1:1" ht="15.75" x14ac:dyDescent="0.2">
      <c r="A49" s="11"/>
    </row>
  </sheetData>
  <mergeCells count="1">
    <mergeCell ref="A24:N27"/>
  </mergeCells>
  <pageMargins left="0.7" right="0.7" top="0.75" bottom="0.75" header="0.3" footer="0.3"/>
  <pageSetup scale="6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69A61-8AE8-4A64-A71D-F70365ABC93E}">
  <sheetPr>
    <tabColor rgb="FFFFFF00"/>
    <pageSetUpPr fitToPage="1"/>
  </sheetPr>
  <dimension ref="A1:AE100"/>
  <sheetViews>
    <sheetView view="pageLayout" topLeftCell="A10" zoomScale="70" zoomScaleNormal="100" zoomScaleSheetLayoutView="100" zoomScalePageLayoutView="70" workbookViewId="0">
      <selection activeCell="N61" sqref="N61"/>
    </sheetView>
  </sheetViews>
  <sheetFormatPr defaultRowHeight="12.75" x14ac:dyDescent="0.2"/>
  <cols>
    <col min="1" max="1" width="6.5703125" customWidth="1"/>
    <col min="2" max="2" width="15.5703125" bestFit="1" customWidth="1"/>
    <col min="3" max="3" width="41.7109375" customWidth="1"/>
    <col min="4" max="27" width="6.7109375" style="22" customWidth="1"/>
  </cols>
  <sheetData>
    <row r="1" spans="1:31" ht="18" x14ac:dyDescent="0.25">
      <c r="A1" s="282" t="s">
        <v>457</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row>
    <row r="2" spans="1:31" ht="15" customHeight="1" x14ac:dyDescent="0.2">
      <c r="A2" s="283" t="s">
        <v>27</v>
      </c>
      <c r="B2" s="283" t="s">
        <v>3</v>
      </c>
      <c r="C2" s="283" t="s">
        <v>28</v>
      </c>
      <c r="D2" s="281" t="s">
        <v>29</v>
      </c>
      <c r="E2" s="281"/>
      <c r="F2" s="281"/>
      <c r="G2" s="281"/>
      <c r="H2" s="281"/>
      <c r="I2" s="281"/>
      <c r="J2" s="281"/>
      <c r="K2" s="281"/>
      <c r="L2" s="281"/>
      <c r="M2" s="281"/>
      <c r="N2" s="281"/>
      <c r="O2" s="281"/>
      <c r="P2" s="281"/>
      <c r="Q2" s="281"/>
      <c r="R2" s="281"/>
      <c r="S2" s="281"/>
      <c r="T2" s="281"/>
      <c r="U2" s="281"/>
      <c r="V2" s="281"/>
      <c r="W2" s="281"/>
      <c r="X2" s="281"/>
      <c r="Y2" s="281"/>
      <c r="Z2" s="281"/>
      <c r="AA2" s="281"/>
    </row>
    <row r="3" spans="1:31" ht="50.25" customHeight="1" x14ac:dyDescent="0.2">
      <c r="A3" s="283"/>
      <c r="B3" s="283"/>
      <c r="C3" s="283"/>
      <c r="D3" s="284" t="s">
        <v>51</v>
      </c>
      <c r="E3" s="284"/>
      <c r="F3" s="284"/>
      <c r="G3" s="284"/>
      <c r="H3" s="284"/>
      <c r="I3" s="284"/>
      <c r="J3" s="285" t="s">
        <v>54</v>
      </c>
      <c r="K3" s="285"/>
      <c r="L3" s="286" t="s">
        <v>53</v>
      </c>
      <c r="M3" s="286"/>
      <c r="N3" s="286"/>
      <c r="O3" s="286"/>
      <c r="P3" s="286"/>
      <c r="Q3" s="280" t="s">
        <v>55</v>
      </c>
      <c r="R3" s="280"/>
      <c r="S3" s="280"/>
      <c r="T3" s="280"/>
      <c r="U3" s="280"/>
      <c r="V3" s="280"/>
      <c r="W3" s="280"/>
      <c r="X3" s="280"/>
      <c r="Y3" s="279" t="s">
        <v>52</v>
      </c>
      <c r="Z3" s="279"/>
      <c r="AA3" s="279"/>
    </row>
    <row r="4" spans="1:31" ht="117.75" customHeight="1" x14ac:dyDescent="0.2">
      <c r="A4" s="283"/>
      <c r="B4" s="283"/>
      <c r="C4" s="283"/>
      <c r="D4" s="26" t="s">
        <v>65</v>
      </c>
      <c r="E4" s="26" t="s">
        <v>66</v>
      </c>
      <c r="F4" s="26" t="s">
        <v>67</v>
      </c>
      <c r="G4" s="26" t="s">
        <v>70</v>
      </c>
      <c r="H4" s="26" t="s">
        <v>68</v>
      </c>
      <c r="I4" s="26" t="s">
        <v>69</v>
      </c>
      <c r="J4" s="29" t="s">
        <v>71</v>
      </c>
      <c r="K4" s="29" t="s">
        <v>72</v>
      </c>
      <c r="L4" s="28" t="s">
        <v>97</v>
      </c>
      <c r="M4" s="28" t="s">
        <v>96</v>
      </c>
      <c r="N4" s="28" t="s">
        <v>73</v>
      </c>
      <c r="O4" s="28" t="s">
        <v>74</v>
      </c>
      <c r="P4" s="28" t="s">
        <v>75</v>
      </c>
      <c r="Q4" s="30" t="s">
        <v>76</v>
      </c>
      <c r="R4" s="30" t="s">
        <v>77</v>
      </c>
      <c r="S4" s="30" t="s">
        <v>78</v>
      </c>
      <c r="T4" s="30" t="s">
        <v>79</v>
      </c>
      <c r="U4" s="30" t="s">
        <v>92</v>
      </c>
      <c r="V4" s="30" t="s">
        <v>80</v>
      </c>
      <c r="W4" s="30" t="s">
        <v>81</v>
      </c>
      <c r="X4" s="30" t="s">
        <v>464</v>
      </c>
      <c r="Y4" s="27" t="s">
        <v>31</v>
      </c>
      <c r="Z4" s="27" t="s">
        <v>30</v>
      </c>
      <c r="AA4" s="27" t="s">
        <v>98</v>
      </c>
      <c r="AC4" s="34"/>
      <c r="AD4" s="34"/>
      <c r="AE4" s="35"/>
    </row>
    <row r="5" spans="1:31" x14ac:dyDescent="0.2">
      <c r="A5" s="278" t="s">
        <v>315</v>
      </c>
      <c r="B5" s="278"/>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C5" s="9"/>
      <c r="AD5" s="9"/>
      <c r="AE5" s="35"/>
    </row>
    <row r="6" spans="1:31" hidden="1" x14ac:dyDescent="0.2">
      <c r="A6" t="s">
        <v>32</v>
      </c>
      <c r="B6" t="s">
        <v>33</v>
      </c>
      <c r="C6" t="s">
        <v>34</v>
      </c>
      <c r="D6" s="22" t="s">
        <v>35</v>
      </c>
      <c r="E6" s="22" t="s">
        <v>36</v>
      </c>
      <c r="F6" s="22" t="s">
        <v>56</v>
      </c>
      <c r="G6" s="22" t="s">
        <v>58</v>
      </c>
      <c r="H6" s="22" t="s">
        <v>64</v>
      </c>
      <c r="I6" s="22" t="s">
        <v>57</v>
      </c>
      <c r="J6" s="22" t="s">
        <v>59</v>
      </c>
      <c r="K6" s="22" t="s">
        <v>63</v>
      </c>
      <c r="L6" s="22" t="s">
        <v>37</v>
      </c>
      <c r="M6" s="22" t="s">
        <v>38</v>
      </c>
      <c r="N6" s="22" t="s">
        <v>39</v>
      </c>
      <c r="O6" s="22" t="s">
        <v>40</v>
      </c>
      <c r="P6" s="22" t="s">
        <v>41</v>
      </c>
      <c r="Q6" s="22" t="s">
        <v>42</v>
      </c>
      <c r="R6" s="22" t="s">
        <v>43</v>
      </c>
      <c r="S6" s="22" t="s">
        <v>44</v>
      </c>
      <c r="T6" s="22" t="s">
        <v>45</v>
      </c>
      <c r="U6" s="22" t="s">
        <v>46</v>
      </c>
      <c r="V6" s="22" t="s">
        <v>60</v>
      </c>
      <c r="W6" s="22" t="s">
        <v>61</v>
      </c>
      <c r="X6" s="22" t="s">
        <v>62</v>
      </c>
      <c r="Y6" s="22" t="s">
        <v>47</v>
      </c>
      <c r="Z6" s="22" t="s">
        <v>48</v>
      </c>
      <c r="AA6" s="22" t="s">
        <v>49</v>
      </c>
      <c r="AC6" s="9"/>
      <c r="AD6" s="9"/>
      <c r="AE6" s="35"/>
    </row>
    <row r="7" spans="1:31" x14ac:dyDescent="0.2">
      <c r="A7" s="23">
        <v>1</v>
      </c>
      <c r="B7" s="23" t="s">
        <v>107</v>
      </c>
      <c r="C7" s="24" t="s">
        <v>271</v>
      </c>
      <c r="D7" s="25"/>
      <c r="E7" s="25"/>
      <c r="F7" s="25"/>
      <c r="G7" s="25"/>
      <c r="H7" s="31"/>
      <c r="I7" s="31" t="s">
        <v>458</v>
      </c>
      <c r="J7" s="25" t="s">
        <v>458</v>
      </c>
      <c r="K7" s="25"/>
      <c r="L7" s="25"/>
      <c r="M7" s="25"/>
      <c r="N7" s="25"/>
      <c r="O7" s="25"/>
      <c r="P7" s="25"/>
      <c r="Q7" s="25"/>
      <c r="R7" s="25"/>
      <c r="S7" s="25"/>
      <c r="T7" s="25"/>
      <c r="U7" s="25"/>
      <c r="V7" s="25" t="s">
        <v>458</v>
      </c>
      <c r="W7" s="25"/>
      <c r="X7" s="25"/>
      <c r="Y7" s="25"/>
      <c r="Z7" s="25"/>
      <c r="AA7" s="25"/>
      <c r="AC7" s="9"/>
      <c r="AD7" s="9"/>
      <c r="AE7" s="35"/>
    </row>
    <row r="8" spans="1:31" x14ac:dyDescent="0.2">
      <c r="A8" s="23">
        <f>+A7+1</f>
        <v>2</v>
      </c>
      <c r="B8" s="23" t="s">
        <v>107</v>
      </c>
      <c r="C8" s="24" t="s">
        <v>274</v>
      </c>
      <c r="D8" s="25"/>
      <c r="E8" s="25"/>
      <c r="F8" s="25"/>
      <c r="G8" s="25"/>
      <c r="H8" s="25"/>
      <c r="I8" s="25" t="s">
        <v>458</v>
      </c>
      <c r="J8" s="25" t="s">
        <v>458</v>
      </c>
      <c r="K8" s="25"/>
      <c r="L8" s="25"/>
      <c r="M8" s="25"/>
      <c r="N8" s="25"/>
      <c r="O8" s="25"/>
      <c r="P8" s="25"/>
      <c r="Q8" s="25"/>
      <c r="R8" s="25"/>
      <c r="S8" s="25"/>
      <c r="T8" s="25"/>
      <c r="U8" s="25"/>
      <c r="V8" s="25" t="s">
        <v>458</v>
      </c>
      <c r="W8" s="25"/>
      <c r="X8" s="25"/>
      <c r="Y8" s="25"/>
      <c r="Z8" s="25"/>
      <c r="AA8" s="25"/>
      <c r="AC8" s="9"/>
      <c r="AD8" s="9"/>
      <c r="AE8" s="35"/>
    </row>
    <row r="9" spans="1:31" x14ac:dyDescent="0.2">
      <c r="A9" s="23">
        <f t="shared" ref="A9:A72" si="0">+A8+1</f>
        <v>3</v>
      </c>
      <c r="B9" s="23" t="s">
        <v>107</v>
      </c>
      <c r="C9" s="24" t="s">
        <v>275</v>
      </c>
      <c r="D9" s="25"/>
      <c r="E9" s="25"/>
      <c r="F9" s="25"/>
      <c r="G9" s="25"/>
      <c r="H9" s="31"/>
      <c r="I9" s="31" t="s">
        <v>458</v>
      </c>
      <c r="J9" s="25" t="s">
        <v>458</v>
      </c>
      <c r="K9" s="25"/>
      <c r="L9" s="25"/>
      <c r="M9" s="25"/>
      <c r="N9" s="25"/>
      <c r="O9" s="25"/>
      <c r="P9" s="25"/>
      <c r="Q9" s="25"/>
      <c r="R9" s="25"/>
      <c r="S9" s="25"/>
      <c r="T9" s="25"/>
      <c r="U9" s="25"/>
      <c r="V9" s="25" t="s">
        <v>458</v>
      </c>
      <c r="W9" s="25"/>
      <c r="X9" s="25"/>
      <c r="Y9" s="25"/>
      <c r="Z9" s="25"/>
      <c r="AA9" s="25"/>
      <c r="AC9" s="9"/>
      <c r="AD9" s="9"/>
      <c r="AE9" s="35"/>
    </row>
    <row r="10" spans="1:31" x14ac:dyDescent="0.2">
      <c r="A10" s="23">
        <f t="shared" si="0"/>
        <v>4</v>
      </c>
      <c r="B10" s="23" t="s">
        <v>107</v>
      </c>
      <c r="C10" s="24" t="s">
        <v>276</v>
      </c>
      <c r="D10" s="25"/>
      <c r="E10" s="25"/>
      <c r="F10" s="25"/>
      <c r="G10" s="25"/>
      <c r="H10" s="25"/>
      <c r="I10" s="25" t="s">
        <v>458</v>
      </c>
      <c r="J10" s="25" t="s">
        <v>458</v>
      </c>
      <c r="K10" s="25"/>
      <c r="L10" s="25"/>
      <c r="M10" s="25"/>
      <c r="N10" s="25"/>
      <c r="O10" s="25"/>
      <c r="P10" s="25"/>
      <c r="Q10" s="25"/>
      <c r="R10" s="25"/>
      <c r="S10" s="25"/>
      <c r="T10" s="25"/>
      <c r="U10" s="25"/>
      <c r="V10" s="25" t="s">
        <v>458</v>
      </c>
      <c r="W10" s="25"/>
      <c r="X10" s="25"/>
      <c r="Y10" s="25"/>
      <c r="Z10" s="25"/>
      <c r="AA10" s="25"/>
      <c r="AC10" s="9"/>
      <c r="AD10" s="9"/>
      <c r="AE10" s="35"/>
    </row>
    <row r="11" spans="1:31" x14ac:dyDescent="0.2">
      <c r="A11" s="23">
        <f t="shared" si="0"/>
        <v>5</v>
      </c>
      <c r="B11" s="23" t="s">
        <v>107</v>
      </c>
      <c r="C11" s="24" t="s">
        <v>277</v>
      </c>
      <c r="D11" s="25"/>
      <c r="E11" s="25"/>
      <c r="F11" s="25"/>
      <c r="G11" s="25"/>
      <c r="H11" s="31"/>
      <c r="I11" s="31" t="s">
        <v>458</v>
      </c>
      <c r="J11" s="25" t="s">
        <v>458</v>
      </c>
      <c r="K11" s="25"/>
      <c r="L11" s="25"/>
      <c r="M11" s="25"/>
      <c r="N11" s="25"/>
      <c r="O11" s="25"/>
      <c r="P11" s="25"/>
      <c r="Q11" s="25"/>
      <c r="R11" s="25"/>
      <c r="S11" s="25"/>
      <c r="T11" s="25"/>
      <c r="U11" s="25"/>
      <c r="V11" s="25" t="s">
        <v>458</v>
      </c>
      <c r="W11" s="25"/>
      <c r="X11" s="25"/>
      <c r="Y11" s="25"/>
      <c r="Z11" s="25"/>
      <c r="AA11" s="25"/>
      <c r="AC11" s="9"/>
      <c r="AD11" s="9"/>
      <c r="AE11" s="35"/>
    </row>
    <row r="12" spans="1:31" x14ac:dyDescent="0.2">
      <c r="A12" s="23">
        <f t="shared" si="0"/>
        <v>6</v>
      </c>
      <c r="B12" s="23" t="s">
        <v>107</v>
      </c>
      <c r="C12" s="24" t="s">
        <v>278</v>
      </c>
      <c r="D12" s="25"/>
      <c r="E12" s="25"/>
      <c r="F12" s="25"/>
      <c r="G12" s="25"/>
      <c r="H12" s="25"/>
      <c r="I12" s="25" t="s">
        <v>458</v>
      </c>
      <c r="J12" s="25" t="s">
        <v>458</v>
      </c>
      <c r="K12" s="25"/>
      <c r="L12" s="25"/>
      <c r="M12" s="25"/>
      <c r="N12" s="25"/>
      <c r="O12" s="25"/>
      <c r="P12" s="25"/>
      <c r="Q12" s="25"/>
      <c r="R12" s="25"/>
      <c r="S12" s="25"/>
      <c r="T12" s="25"/>
      <c r="U12" s="25"/>
      <c r="V12" s="25" t="s">
        <v>458</v>
      </c>
      <c r="W12" s="25"/>
      <c r="X12" s="25"/>
      <c r="Y12" s="25"/>
      <c r="Z12" s="25"/>
      <c r="AA12" s="25"/>
      <c r="AC12" s="9"/>
      <c r="AD12" s="9"/>
      <c r="AE12" s="35"/>
    </row>
    <row r="13" spans="1:31" x14ac:dyDescent="0.2">
      <c r="A13" s="23">
        <f t="shared" si="0"/>
        <v>7</v>
      </c>
      <c r="B13" s="23" t="s">
        <v>107</v>
      </c>
      <c r="C13" s="24" t="s">
        <v>279</v>
      </c>
      <c r="D13" s="25"/>
      <c r="E13" s="25"/>
      <c r="F13" s="25"/>
      <c r="G13" s="25"/>
      <c r="H13" s="31"/>
      <c r="I13" s="31" t="s">
        <v>458</v>
      </c>
      <c r="J13" s="25" t="s">
        <v>458</v>
      </c>
      <c r="K13" s="25"/>
      <c r="L13" s="25"/>
      <c r="M13" s="25"/>
      <c r="N13" s="25"/>
      <c r="O13" s="25"/>
      <c r="P13" s="25"/>
      <c r="Q13" s="25"/>
      <c r="R13" s="25"/>
      <c r="S13" s="25"/>
      <c r="T13" s="25"/>
      <c r="U13" s="25"/>
      <c r="V13" s="25" t="s">
        <v>458</v>
      </c>
      <c r="W13" s="25"/>
      <c r="X13" s="25"/>
      <c r="Y13" s="25"/>
      <c r="Z13" s="25"/>
      <c r="AA13" s="25"/>
      <c r="AC13" s="9"/>
      <c r="AD13" s="9"/>
      <c r="AE13" s="35"/>
    </row>
    <row r="14" spans="1:31" x14ac:dyDescent="0.2">
      <c r="A14" s="23">
        <f t="shared" si="0"/>
        <v>8</v>
      </c>
      <c r="B14" s="23" t="s">
        <v>107</v>
      </c>
      <c r="C14" s="24" t="s">
        <v>280</v>
      </c>
      <c r="D14" s="25"/>
      <c r="E14" s="25"/>
      <c r="F14" s="25"/>
      <c r="G14" s="25"/>
      <c r="H14" s="25"/>
      <c r="I14" s="25" t="s">
        <v>458</v>
      </c>
      <c r="J14" s="25" t="s">
        <v>458</v>
      </c>
      <c r="K14" s="25"/>
      <c r="L14" s="25"/>
      <c r="M14" s="25" t="s">
        <v>458</v>
      </c>
      <c r="N14" s="25"/>
      <c r="O14" s="25"/>
      <c r="P14" s="25"/>
      <c r="Q14" s="25"/>
      <c r="R14" s="25"/>
      <c r="S14" s="25"/>
      <c r="T14" s="25"/>
      <c r="U14" s="25"/>
      <c r="V14" s="25" t="s">
        <v>458</v>
      </c>
      <c r="W14" s="25"/>
      <c r="X14" s="25"/>
      <c r="Y14" s="25"/>
      <c r="Z14" s="25"/>
      <c r="AA14" s="25"/>
      <c r="AC14" s="36"/>
      <c r="AD14" s="36"/>
      <c r="AE14" s="35"/>
    </row>
    <row r="15" spans="1:31" x14ac:dyDescent="0.2">
      <c r="A15" s="23">
        <f t="shared" si="0"/>
        <v>9</v>
      </c>
      <c r="B15" s="23" t="s">
        <v>107</v>
      </c>
      <c r="C15" s="24" t="s">
        <v>282</v>
      </c>
      <c r="D15" s="25"/>
      <c r="E15" s="25"/>
      <c r="F15" s="25"/>
      <c r="G15" s="25"/>
      <c r="H15" s="31"/>
      <c r="I15" s="31"/>
      <c r="J15" s="25"/>
      <c r="K15" s="25"/>
      <c r="L15" s="25"/>
      <c r="M15" s="25"/>
      <c r="N15" s="25"/>
      <c r="O15" s="25"/>
      <c r="P15" s="25"/>
      <c r="Q15" s="25"/>
      <c r="R15" s="25" t="s">
        <v>458</v>
      </c>
      <c r="S15" s="25"/>
      <c r="T15" s="25" t="s">
        <v>458</v>
      </c>
      <c r="U15" s="25"/>
      <c r="V15" s="25"/>
      <c r="W15" s="25"/>
      <c r="X15" s="25"/>
      <c r="Y15" s="25"/>
      <c r="Z15" s="25"/>
      <c r="AA15" s="25"/>
      <c r="AC15" s="36"/>
      <c r="AD15" s="36"/>
      <c r="AE15" s="35"/>
    </row>
    <row r="16" spans="1:31" x14ac:dyDescent="0.2">
      <c r="A16" s="23">
        <f t="shared" si="0"/>
        <v>10</v>
      </c>
      <c r="B16" s="23" t="s">
        <v>107</v>
      </c>
      <c r="C16" s="24" t="s">
        <v>285</v>
      </c>
      <c r="D16" s="25"/>
      <c r="E16" s="25"/>
      <c r="F16" s="25"/>
      <c r="G16" s="25"/>
      <c r="H16" s="25"/>
      <c r="I16" s="25" t="s">
        <v>458</v>
      </c>
      <c r="J16" s="25" t="s">
        <v>458</v>
      </c>
      <c r="K16" s="25"/>
      <c r="L16" s="25"/>
      <c r="M16" s="25"/>
      <c r="N16" s="25"/>
      <c r="O16" s="25"/>
      <c r="P16" s="25"/>
      <c r="Q16" s="25"/>
      <c r="R16" s="25"/>
      <c r="S16" s="25"/>
      <c r="T16" s="25"/>
      <c r="U16" s="25"/>
      <c r="V16" s="25" t="s">
        <v>458</v>
      </c>
      <c r="W16" s="25"/>
      <c r="X16" s="25"/>
      <c r="Y16" s="25"/>
      <c r="Z16" s="25"/>
      <c r="AA16" s="25"/>
      <c r="AC16" s="36"/>
      <c r="AD16" s="36"/>
      <c r="AE16" s="35"/>
    </row>
    <row r="17" spans="1:31" x14ac:dyDescent="0.2">
      <c r="A17" s="23">
        <f t="shared" si="0"/>
        <v>11</v>
      </c>
      <c r="B17" s="23" t="s">
        <v>107</v>
      </c>
      <c r="C17" s="24" t="s">
        <v>286</v>
      </c>
      <c r="D17" s="25"/>
      <c r="E17" s="25"/>
      <c r="F17" s="25"/>
      <c r="G17" s="25"/>
      <c r="H17" s="25"/>
      <c r="I17" s="25" t="s">
        <v>458</v>
      </c>
      <c r="J17" s="25" t="s">
        <v>458</v>
      </c>
      <c r="K17" s="25"/>
      <c r="L17" s="25"/>
      <c r="M17" s="25" t="s">
        <v>458</v>
      </c>
      <c r="N17" s="25"/>
      <c r="O17" s="25"/>
      <c r="P17" s="25"/>
      <c r="Q17" s="25"/>
      <c r="R17" s="25"/>
      <c r="S17" s="25"/>
      <c r="T17" s="25"/>
      <c r="U17" s="25"/>
      <c r="V17" s="25" t="s">
        <v>458</v>
      </c>
      <c r="W17" s="25"/>
      <c r="X17" s="25"/>
      <c r="Y17" s="25"/>
      <c r="Z17" s="25"/>
      <c r="AA17" s="25"/>
      <c r="AC17" s="36"/>
      <c r="AD17" s="36"/>
      <c r="AE17" s="35"/>
    </row>
    <row r="18" spans="1:31" x14ac:dyDescent="0.2">
      <c r="A18" s="23">
        <f t="shared" si="0"/>
        <v>12</v>
      </c>
      <c r="B18" s="23" t="s">
        <v>107</v>
      </c>
      <c r="C18" s="24" t="s">
        <v>287</v>
      </c>
      <c r="D18" s="25"/>
      <c r="E18" s="25"/>
      <c r="F18" s="25"/>
      <c r="G18" s="25"/>
      <c r="H18" s="25"/>
      <c r="I18" s="25" t="s">
        <v>458</v>
      </c>
      <c r="J18" s="25" t="s">
        <v>458</v>
      </c>
      <c r="K18" s="25"/>
      <c r="L18" s="25"/>
      <c r="M18" s="25" t="s">
        <v>458</v>
      </c>
      <c r="N18" s="25"/>
      <c r="O18" s="25"/>
      <c r="P18" s="25"/>
      <c r="Q18" s="25"/>
      <c r="R18" s="25"/>
      <c r="S18" s="25"/>
      <c r="T18" s="25"/>
      <c r="U18" s="25"/>
      <c r="V18" s="25" t="s">
        <v>458</v>
      </c>
      <c r="W18" s="25"/>
      <c r="X18" s="25"/>
      <c r="Y18" s="25"/>
      <c r="Z18" s="25"/>
      <c r="AA18" s="25"/>
      <c r="AC18" s="35"/>
      <c r="AD18" s="35"/>
      <c r="AE18" s="35"/>
    </row>
    <row r="19" spans="1:31" x14ac:dyDescent="0.2">
      <c r="A19" s="23">
        <f t="shared" si="0"/>
        <v>13</v>
      </c>
      <c r="B19" s="23" t="s">
        <v>107</v>
      </c>
      <c r="C19" s="24" t="s">
        <v>288</v>
      </c>
      <c r="D19" s="25"/>
      <c r="E19" s="25"/>
      <c r="F19" s="25"/>
      <c r="G19" s="25"/>
      <c r="H19" s="25"/>
      <c r="I19" s="25" t="s">
        <v>458</v>
      </c>
      <c r="J19" s="25" t="s">
        <v>458</v>
      </c>
      <c r="K19" s="25"/>
      <c r="L19" s="25"/>
      <c r="M19" s="25"/>
      <c r="N19" s="25"/>
      <c r="O19" s="25"/>
      <c r="P19" s="25"/>
      <c r="Q19" s="25"/>
      <c r="R19" s="25"/>
      <c r="S19" s="25"/>
      <c r="T19" s="25"/>
      <c r="U19" s="25"/>
      <c r="V19" s="25" t="s">
        <v>458</v>
      </c>
      <c r="W19" s="25"/>
      <c r="X19" s="25"/>
      <c r="Y19" s="25"/>
      <c r="Z19" s="25"/>
      <c r="AA19" s="25"/>
      <c r="AC19" s="35"/>
      <c r="AD19" s="35"/>
      <c r="AE19" s="35"/>
    </row>
    <row r="20" spans="1:31" x14ac:dyDescent="0.2">
      <c r="A20" s="23">
        <f t="shared" si="0"/>
        <v>14</v>
      </c>
      <c r="B20" s="23" t="s">
        <v>107</v>
      </c>
      <c r="C20" s="24" t="s">
        <v>289</v>
      </c>
      <c r="D20" s="25"/>
      <c r="E20" s="25"/>
      <c r="F20" s="25"/>
      <c r="G20" s="25"/>
      <c r="H20" s="25"/>
      <c r="I20" s="25" t="s">
        <v>458</v>
      </c>
      <c r="J20" s="25" t="s">
        <v>458</v>
      </c>
      <c r="K20" s="25"/>
      <c r="L20" s="25"/>
      <c r="M20" s="25" t="s">
        <v>458</v>
      </c>
      <c r="N20" s="25"/>
      <c r="O20" s="25"/>
      <c r="P20" s="25"/>
      <c r="Q20" s="25"/>
      <c r="R20" s="25"/>
      <c r="S20" s="25"/>
      <c r="T20" s="25"/>
      <c r="U20" s="25"/>
      <c r="V20" s="25" t="s">
        <v>458</v>
      </c>
      <c r="W20" s="25"/>
      <c r="X20" s="25"/>
      <c r="Y20" s="25"/>
      <c r="Z20" s="25"/>
      <c r="AA20" s="25"/>
      <c r="AC20" s="35"/>
      <c r="AD20" s="35"/>
      <c r="AE20" s="35"/>
    </row>
    <row r="21" spans="1:31" x14ac:dyDescent="0.2">
      <c r="A21" s="23">
        <f t="shared" si="0"/>
        <v>15</v>
      </c>
      <c r="B21" s="23" t="s">
        <v>107</v>
      </c>
      <c r="C21" s="24" t="s">
        <v>290</v>
      </c>
      <c r="D21" s="25"/>
      <c r="E21" s="25"/>
      <c r="F21" s="25"/>
      <c r="G21" s="25"/>
      <c r="H21" s="25"/>
      <c r="I21" s="25" t="s">
        <v>458</v>
      </c>
      <c r="J21" s="25" t="s">
        <v>458</v>
      </c>
      <c r="K21" s="25"/>
      <c r="L21" s="25"/>
      <c r="M21" s="25"/>
      <c r="N21" s="25"/>
      <c r="O21" s="25"/>
      <c r="P21" s="25"/>
      <c r="Q21" s="25"/>
      <c r="R21" s="25"/>
      <c r="S21" s="25"/>
      <c r="T21" s="25"/>
      <c r="U21" s="25"/>
      <c r="V21" s="25" t="s">
        <v>458</v>
      </c>
      <c r="W21" s="25"/>
      <c r="X21" s="25" t="s">
        <v>458</v>
      </c>
      <c r="Y21" s="25"/>
      <c r="Z21" s="25"/>
      <c r="AA21" s="25"/>
      <c r="AC21" s="35"/>
      <c r="AD21" s="35"/>
      <c r="AE21" s="35"/>
    </row>
    <row r="22" spans="1:31" x14ac:dyDescent="0.2">
      <c r="A22" s="23">
        <f t="shared" si="0"/>
        <v>16</v>
      </c>
      <c r="B22" s="23" t="s">
        <v>107</v>
      </c>
      <c r="C22" s="24" t="s">
        <v>292</v>
      </c>
      <c r="D22" s="25"/>
      <c r="E22" s="25"/>
      <c r="F22" s="25"/>
      <c r="G22" s="25"/>
      <c r="H22" s="25"/>
      <c r="I22" s="25"/>
      <c r="J22" s="25"/>
      <c r="K22" s="25"/>
      <c r="L22" s="25"/>
      <c r="M22" s="25"/>
      <c r="N22" s="25"/>
      <c r="O22" s="25"/>
      <c r="P22" s="25"/>
      <c r="Q22" s="25"/>
      <c r="R22" s="25" t="s">
        <v>458</v>
      </c>
      <c r="S22" s="25" t="s">
        <v>458</v>
      </c>
      <c r="T22" s="25"/>
      <c r="U22" s="25"/>
      <c r="V22" s="25"/>
      <c r="W22" s="25"/>
      <c r="X22" s="25"/>
      <c r="Y22" s="25"/>
      <c r="Z22" s="25"/>
      <c r="AA22" s="25"/>
      <c r="AC22" s="35"/>
      <c r="AD22" s="35"/>
      <c r="AE22" s="35"/>
    </row>
    <row r="23" spans="1:31" x14ac:dyDescent="0.2">
      <c r="A23" s="23">
        <f t="shared" si="0"/>
        <v>17</v>
      </c>
      <c r="B23" s="23" t="s">
        <v>107</v>
      </c>
      <c r="C23" s="24" t="s">
        <v>436</v>
      </c>
      <c r="D23" s="211"/>
      <c r="E23" s="211"/>
      <c r="F23" s="211"/>
      <c r="G23" s="211"/>
      <c r="H23" s="211"/>
      <c r="I23" s="211"/>
      <c r="J23" s="211"/>
      <c r="K23" s="25"/>
      <c r="L23" s="25"/>
      <c r="M23" s="25"/>
      <c r="N23" s="25"/>
      <c r="O23" s="25"/>
      <c r="P23" s="25"/>
      <c r="Q23" s="25"/>
      <c r="R23" s="25"/>
      <c r="S23" s="25"/>
      <c r="T23" s="25"/>
      <c r="U23" s="25"/>
      <c r="V23" s="25"/>
      <c r="W23" s="25"/>
      <c r="X23" s="25"/>
      <c r="Y23" s="25"/>
      <c r="Z23" s="25" t="s">
        <v>458</v>
      </c>
      <c r="AA23" s="25"/>
    </row>
    <row r="24" spans="1:31" x14ac:dyDescent="0.2">
      <c r="A24" s="23">
        <f t="shared" si="0"/>
        <v>18</v>
      </c>
      <c r="B24" s="23" t="s">
        <v>183</v>
      </c>
      <c r="C24" s="24" t="s">
        <v>297</v>
      </c>
      <c r="D24" s="25"/>
      <c r="E24" s="25"/>
      <c r="F24" s="25"/>
      <c r="G24" s="25"/>
      <c r="H24" s="25" t="s">
        <v>458</v>
      </c>
      <c r="I24" s="25"/>
      <c r="J24" s="25"/>
      <c r="K24" s="25"/>
      <c r="L24" s="25"/>
      <c r="M24" s="25"/>
      <c r="N24" s="25"/>
      <c r="O24" s="25"/>
      <c r="P24" s="25"/>
      <c r="Q24" s="25"/>
      <c r="R24" s="25"/>
      <c r="S24" s="25"/>
      <c r="T24" s="25"/>
      <c r="U24" s="25"/>
      <c r="V24" s="25"/>
      <c r="W24" s="25"/>
      <c r="X24" s="25"/>
      <c r="Y24" s="25"/>
      <c r="Z24" s="25"/>
      <c r="AA24" s="25"/>
    </row>
    <row r="25" spans="1:31" x14ac:dyDescent="0.2">
      <c r="A25" s="23">
        <f t="shared" si="0"/>
        <v>19</v>
      </c>
      <c r="B25" s="23" t="s">
        <v>183</v>
      </c>
      <c r="C25" s="24" t="s">
        <v>300</v>
      </c>
      <c r="D25" s="25"/>
      <c r="E25" s="25"/>
      <c r="F25" s="25"/>
      <c r="G25" s="25"/>
      <c r="H25" s="25" t="s">
        <v>458</v>
      </c>
      <c r="I25" s="25"/>
      <c r="J25" s="25"/>
      <c r="K25" s="25"/>
      <c r="L25" s="25"/>
      <c r="M25" s="25"/>
      <c r="N25" s="25"/>
      <c r="O25" s="25"/>
      <c r="P25" s="25"/>
      <c r="Q25" s="25"/>
      <c r="R25" s="25"/>
      <c r="S25" s="25"/>
      <c r="T25" s="25"/>
      <c r="U25" s="25"/>
      <c r="V25" s="25"/>
      <c r="W25" s="25"/>
      <c r="X25" s="25"/>
      <c r="Y25" s="25"/>
      <c r="Z25" s="25"/>
      <c r="AA25" s="25"/>
    </row>
    <row r="26" spans="1:31" x14ac:dyDescent="0.2">
      <c r="A26" s="23">
        <f t="shared" si="0"/>
        <v>20</v>
      </c>
      <c r="B26" s="23" t="s">
        <v>183</v>
      </c>
      <c r="C26" s="24" t="s">
        <v>301</v>
      </c>
      <c r="D26" s="25"/>
      <c r="E26" s="25"/>
      <c r="F26" s="25"/>
      <c r="G26" s="25"/>
      <c r="H26" s="25" t="s">
        <v>458</v>
      </c>
      <c r="I26" s="25"/>
      <c r="J26" s="25"/>
      <c r="K26" s="25"/>
      <c r="L26" s="25"/>
      <c r="M26" s="25"/>
      <c r="N26" s="25"/>
      <c r="O26" s="25"/>
      <c r="P26" s="25"/>
      <c r="Q26" s="25"/>
      <c r="R26" s="25"/>
      <c r="S26" s="25"/>
      <c r="T26" s="25"/>
      <c r="U26" s="25"/>
      <c r="V26" s="25"/>
      <c r="W26" s="25"/>
      <c r="X26" s="25"/>
      <c r="Y26" s="25"/>
      <c r="Z26" s="25"/>
      <c r="AA26" s="25"/>
    </row>
    <row r="27" spans="1:31" x14ac:dyDescent="0.2">
      <c r="A27" s="23">
        <f t="shared" si="0"/>
        <v>21</v>
      </c>
      <c r="B27" s="23" t="s">
        <v>183</v>
      </c>
      <c r="C27" s="24" t="s">
        <v>302</v>
      </c>
      <c r="D27" s="25"/>
      <c r="E27" s="25"/>
      <c r="F27" s="25" t="s">
        <v>458</v>
      </c>
      <c r="G27" s="25"/>
      <c r="H27" s="25" t="s">
        <v>458</v>
      </c>
      <c r="I27" s="25"/>
      <c r="J27" s="25"/>
      <c r="K27" s="25"/>
      <c r="L27" s="25"/>
      <c r="M27" s="25"/>
      <c r="N27" s="25"/>
      <c r="O27" s="25"/>
      <c r="P27" s="25"/>
      <c r="Q27" s="25"/>
      <c r="R27" s="25"/>
      <c r="S27" s="25"/>
      <c r="T27" s="25"/>
      <c r="U27" s="25"/>
      <c r="V27" s="25"/>
      <c r="W27" s="25"/>
      <c r="X27" s="25"/>
      <c r="Y27" s="25"/>
      <c r="Z27" s="25"/>
      <c r="AA27" s="25"/>
    </row>
    <row r="28" spans="1:31" x14ac:dyDescent="0.2">
      <c r="A28" s="23">
        <f t="shared" si="0"/>
        <v>22</v>
      </c>
      <c r="B28" s="23" t="s">
        <v>183</v>
      </c>
      <c r="C28" s="24" t="s">
        <v>304</v>
      </c>
      <c r="D28" s="25"/>
      <c r="E28" s="25"/>
      <c r="F28" s="25"/>
      <c r="G28" s="25"/>
      <c r="H28" s="25"/>
      <c r="I28" s="25"/>
      <c r="J28" s="25"/>
      <c r="K28" s="25"/>
      <c r="L28" s="25"/>
      <c r="M28" s="25"/>
      <c r="N28" s="25"/>
      <c r="O28" s="25"/>
      <c r="P28" s="25"/>
      <c r="Q28" s="25"/>
      <c r="R28" s="25" t="s">
        <v>458</v>
      </c>
      <c r="S28" s="25"/>
      <c r="T28" s="25" t="s">
        <v>458</v>
      </c>
      <c r="U28" s="25"/>
      <c r="V28" s="25"/>
      <c r="W28" s="25"/>
      <c r="X28" s="25"/>
      <c r="Y28" s="25"/>
      <c r="Z28" s="25"/>
      <c r="AA28" s="25"/>
    </row>
    <row r="29" spans="1:31" x14ac:dyDescent="0.2">
      <c r="A29" s="23">
        <f t="shared" si="0"/>
        <v>23</v>
      </c>
      <c r="B29" s="23" t="s">
        <v>174</v>
      </c>
      <c r="C29" s="24" t="s">
        <v>306</v>
      </c>
      <c r="D29" s="25"/>
      <c r="E29" s="25"/>
      <c r="F29" s="25" t="s">
        <v>458</v>
      </c>
      <c r="G29" s="25"/>
      <c r="H29" s="25"/>
      <c r="I29" s="25"/>
      <c r="J29" s="25" t="s">
        <v>458</v>
      </c>
      <c r="K29" s="25"/>
      <c r="L29" s="25"/>
      <c r="M29" s="25" t="s">
        <v>458</v>
      </c>
      <c r="N29" s="25"/>
      <c r="O29" s="25"/>
      <c r="P29" s="25"/>
      <c r="Q29" s="25"/>
      <c r="R29" s="25"/>
      <c r="S29" s="25"/>
      <c r="T29" s="25"/>
      <c r="U29" s="25"/>
      <c r="V29" s="25" t="s">
        <v>458</v>
      </c>
      <c r="W29" s="25"/>
      <c r="X29" s="25" t="s">
        <v>458</v>
      </c>
      <c r="Y29" s="25" t="s">
        <v>458</v>
      </c>
      <c r="Z29" s="25"/>
      <c r="AA29" s="25"/>
    </row>
    <row r="30" spans="1:31" x14ac:dyDescent="0.2">
      <c r="A30" s="23">
        <f t="shared" si="0"/>
        <v>24</v>
      </c>
      <c r="B30" s="23" t="s">
        <v>314</v>
      </c>
      <c r="C30" s="24" t="s">
        <v>310</v>
      </c>
      <c r="D30" s="25"/>
      <c r="E30" s="25"/>
      <c r="F30" s="25"/>
      <c r="G30" s="25"/>
      <c r="H30" s="25"/>
      <c r="I30" s="25"/>
      <c r="J30" s="25" t="s">
        <v>458</v>
      </c>
      <c r="K30" s="25"/>
      <c r="L30" s="25"/>
      <c r="M30" s="25"/>
      <c r="N30" s="25"/>
      <c r="O30" s="25"/>
      <c r="P30" s="25"/>
      <c r="Q30" s="25"/>
      <c r="R30" s="25"/>
      <c r="S30" s="25"/>
      <c r="T30" s="25"/>
      <c r="U30" s="25"/>
      <c r="V30" s="25"/>
      <c r="W30" s="25"/>
      <c r="X30" s="25"/>
      <c r="Y30" s="25"/>
      <c r="Z30" s="25"/>
      <c r="AA30" s="25"/>
    </row>
    <row r="31" spans="1:31" x14ac:dyDescent="0.2">
      <c r="A31" s="23">
        <f t="shared" si="0"/>
        <v>25</v>
      </c>
      <c r="B31" s="23" t="s">
        <v>314</v>
      </c>
      <c r="C31" s="24" t="s">
        <v>313</v>
      </c>
      <c r="D31" s="25"/>
      <c r="E31" s="25"/>
      <c r="F31" s="25"/>
      <c r="G31" s="25"/>
      <c r="H31" s="25"/>
      <c r="I31" s="25"/>
      <c r="J31" s="25" t="s">
        <v>458</v>
      </c>
      <c r="K31" s="25"/>
      <c r="L31" s="25"/>
      <c r="M31" s="25"/>
      <c r="N31" s="25"/>
      <c r="O31" s="25"/>
      <c r="P31" s="25"/>
      <c r="Q31" s="25"/>
      <c r="R31" s="25"/>
      <c r="S31" s="25"/>
      <c r="T31" s="25"/>
      <c r="U31" s="25"/>
      <c r="V31" s="25"/>
      <c r="W31" s="25"/>
      <c r="X31" s="25"/>
      <c r="Y31" s="25"/>
      <c r="Z31" s="25"/>
      <c r="AA31" s="25"/>
    </row>
    <row r="32" spans="1:31" x14ac:dyDescent="0.2">
      <c r="A32" s="23">
        <f t="shared" si="0"/>
        <v>26</v>
      </c>
      <c r="B32" s="23"/>
      <c r="C32" s="24"/>
      <c r="D32" s="25"/>
      <c r="E32" s="25"/>
      <c r="F32" s="25"/>
      <c r="G32" s="25"/>
      <c r="H32" s="25"/>
      <c r="I32" s="25"/>
      <c r="J32" s="25"/>
      <c r="K32" s="25"/>
      <c r="L32" s="25"/>
      <c r="M32" s="25"/>
      <c r="N32" s="25"/>
      <c r="O32" s="25"/>
      <c r="P32" s="25"/>
      <c r="Q32" s="25"/>
      <c r="R32" s="25"/>
      <c r="S32" s="25"/>
      <c r="T32" s="25"/>
      <c r="U32" s="25"/>
      <c r="V32" s="25"/>
      <c r="W32" s="25"/>
      <c r="X32" s="25"/>
      <c r="Y32" s="25"/>
      <c r="Z32" s="25"/>
      <c r="AA32" s="25"/>
    </row>
    <row r="33" spans="1:27" x14ac:dyDescent="0.2">
      <c r="A33" s="23">
        <f t="shared" si="0"/>
        <v>27</v>
      </c>
      <c r="B33" s="23"/>
      <c r="C33" s="24"/>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7" x14ac:dyDescent="0.2">
      <c r="A34" s="23">
        <f t="shared" si="0"/>
        <v>28</v>
      </c>
      <c r="B34" s="24"/>
      <c r="C34" s="24"/>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7" x14ac:dyDescent="0.2">
      <c r="A35" s="23">
        <f t="shared" si="0"/>
        <v>29</v>
      </c>
      <c r="B35" s="24"/>
      <c r="C35" s="24"/>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7" x14ac:dyDescent="0.2">
      <c r="A36" s="23">
        <f t="shared" si="0"/>
        <v>30</v>
      </c>
      <c r="B36" s="24"/>
      <c r="C36" s="24"/>
      <c r="D36" s="25"/>
      <c r="E36" s="25"/>
      <c r="F36" s="25"/>
      <c r="G36" s="25"/>
      <c r="H36" s="25"/>
      <c r="I36" s="25"/>
      <c r="J36" s="25"/>
      <c r="K36" s="25"/>
      <c r="L36" s="25"/>
      <c r="M36" s="25"/>
      <c r="N36" s="25"/>
      <c r="O36" s="25"/>
      <c r="P36" s="25"/>
      <c r="Q36" s="25"/>
      <c r="R36" s="25"/>
      <c r="S36" s="25"/>
      <c r="T36" s="25"/>
      <c r="U36" s="25"/>
      <c r="V36" s="25"/>
      <c r="W36" s="25"/>
      <c r="X36" s="25"/>
      <c r="Y36" s="25"/>
      <c r="Z36" s="25"/>
      <c r="AA36" s="25"/>
    </row>
    <row r="37" spans="1:27" x14ac:dyDescent="0.2">
      <c r="A37" s="23">
        <f t="shared" si="0"/>
        <v>31</v>
      </c>
      <c r="B37" s="24"/>
      <c r="C37" s="24"/>
      <c r="D37" s="25"/>
      <c r="E37" s="25"/>
      <c r="F37" s="25"/>
      <c r="G37" s="25"/>
      <c r="H37" s="25"/>
      <c r="I37" s="25"/>
      <c r="J37" s="25"/>
      <c r="K37" s="25"/>
      <c r="L37" s="25"/>
      <c r="M37" s="25"/>
      <c r="N37" s="25"/>
      <c r="O37" s="25"/>
      <c r="P37" s="25"/>
      <c r="Q37" s="25"/>
      <c r="R37" s="25"/>
      <c r="S37" s="25"/>
      <c r="T37" s="25"/>
      <c r="U37" s="25"/>
      <c r="V37" s="25"/>
      <c r="W37" s="25"/>
      <c r="X37" s="25"/>
      <c r="Y37" s="25"/>
      <c r="Z37" s="25"/>
      <c r="AA37" s="25"/>
    </row>
    <row r="38" spans="1:27" x14ac:dyDescent="0.2">
      <c r="A38" s="23">
        <f t="shared" si="0"/>
        <v>32</v>
      </c>
      <c r="B38" s="24"/>
      <c r="C38" s="24"/>
      <c r="D38" s="25"/>
      <c r="E38" s="25"/>
      <c r="F38" s="25"/>
      <c r="G38" s="25"/>
      <c r="H38" s="25"/>
      <c r="I38" s="25"/>
      <c r="J38" s="25"/>
      <c r="K38" s="25"/>
      <c r="L38" s="25"/>
      <c r="M38" s="25"/>
      <c r="N38" s="25"/>
      <c r="O38" s="25"/>
      <c r="P38" s="25"/>
      <c r="Q38" s="25"/>
      <c r="R38" s="25"/>
      <c r="S38" s="25"/>
      <c r="T38" s="25"/>
      <c r="U38" s="25"/>
      <c r="V38" s="25"/>
      <c r="W38" s="25"/>
      <c r="X38" s="25"/>
      <c r="Y38" s="25"/>
      <c r="Z38" s="25"/>
      <c r="AA38" s="25"/>
    </row>
    <row r="39" spans="1:27" x14ac:dyDescent="0.2">
      <c r="A39" s="23">
        <f t="shared" si="0"/>
        <v>33</v>
      </c>
      <c r="B39" s="24"/>
      <c r="C39" s="24"/>
      <c r="D39" s="25"/>
      <c r="E39" s="25"/>
      <c r="F39" s="25"/>
      <c r="G39" s="25"/>
      <c r="H39" s="25"/>
      <c r="I39" s="25"/>
      <c r="J39" s="25"/>
      <c r="K39" s="25"/>
      <c r="L39" s="25"/>
      <c r="M39" s="25"/>
      <c r="N39" s="25"/>
      <c r="O39" s="25"/>
      <c r="P39" s="25"/>
      <c r="Q39" s="25"/>
      <c r="R39" s="25"/>
      <c r="S39" s="25"/>
      <c r="T39" s="25"/>
      <c r="U39" s="25"/>
      <c r="V39" s="25"/>
      <c r="W39" s="25"/>
      <c r="X39" s="25"/>
      <c r="Y39" s="25"/>
      <c r="Z39" s="25"/>
      <c r="AA39" s="25"/>
    </row>
    <row r="40" spans="1:27" x14ac:dyDescent="0.2">
      <c r="A40" s="23">
        <f t="shared" si="0"/>
        <v>34</v>
      </c>
      <c r="B40" s="23"/>
      <c r="C40" s="24"/>
      <c r="D40" s="25"/>
      <c r="E40" s="25"/>
      <c r="F40" s="25"/>
      <c r="G40" s="25"/>
      <c r="H40" s="25"/>
      <c r="I40" s="25"/>
      <c r="J40" s="25"/>
      <c r="K40" s="25"/>
      <c r="L40" s="25"/>
      <c r="M40" s="25"/>
      <c r="N40" s="25"/>
      <c r="O40" s="25"/>
      <c r="P40" s="25"/>
      <c r="Q40" s="25"/>
      <c r="R40" s="25"/>
      <c r="S40" s="25"/>
      <c r="T40" s="25"/>
      <c r="U40" s="25"/>
      <c r="V40" s="25"/>
      <c r="W40" s="25"/>
      <c r="X40" s="25"/>
      <c r="Y40" s="25"/>
      <c r="Z40" s="25"/>
      <c r="AA40" s="25"/>
    </row>
    <row r="41" spans="1:27" x14ac:dyDescent="0.2">
      <c r="A41" s="23">
        <f t="shared" si="0"/>
        <v>35</v>
      </c>
      <c r="B41" s="23"/>
      <c r="C41" s="24"/>
      <c r="D41" s="25"/>
      <c r="E41" s="25"/>
      <c r="F41" s="25"/>
      <c r="G41" s="25"/>
      <c r="H41" s="25"/>
      <c r="I41" s="25"/>
      <c r="J41" s="25"/>
      <c r="K41" s="25"/>
      <c r="L41" s="25"/>
      <c r="M41" s="25"/>
      <c r="N41" s="25"/>
      <c r="O41" s="25"/>
      <c r="P41" s="25"/>
      <c r="Q41" s="25"/>
      <c r="R41" s="25"/>
      <c r="S41" s="25"/>
      <c r="T41" s="25"/>
      <c r="U41" s="25"/>
      <c r="V41" s="25"/>
      <c r="W41" s="25"/>
      <c r="X41" s="25"/>
      <c r="Y41" s="25"/>
      <c r="Z41" s="25"/>
      <c r="AA41" s="25"/>
    </row>
    <row r="42" spans="1:27" x14ac:dyDescent="0.2">
      <c r="A42" s="23">
        <f t="shared" si="0"/>
        <v>36</v>
      </c>
      <c r="B42" s="23"/>
      <c r="C42" s="24"/>
      <c r="D42" s="25"/>
      <c r="E42" s="25"/>
      <c r="F42" s="25"/>
      <c r="G42" s="25"/>
      <c r="H42" s="25"/>
      <c r="I42" s="25"/>
      <c r="J42" s="25"/>
      <c r="K42" s="25"/>
      <c r="L42" s="25"/>
      <c r="M42" s="25"/>
      <c r="N42" s="25"/>
      <c r="O42" s="25"/>
      <c r="P42" s="25"/>
      <c r="Q42" s="25"/>
      <c r="R42" s="25"/>
      <c r="S42" s="25"/>
      <c r="T42" s="25"/>
      <c r="U42" s="25"/>
      <c r="V42" s="25"/>
      <c r="W42" s="25"/>
      <c r="X42" s="25"/>
      <c r="Y42" s="25"/>
      <c r="Z42" s="25"/>
      <c r="AA42" s="25"/>
    </row>
    <row r="43" spans="1:27" x14ac:dyDescent="0.2">
      <c r="A43" s="23">
        <f t="shared" si="0"/>
        <v>37</v>
      </c>
      <c r="B43" s="23"/>
      <c r="C43" s="24"/>
      <c r="D43" s="25"/>
      <c r="E43" s="25"/>
      <c r="F43" s="25"/>
      <c r="G43" s="25"/>
      <c r="H43" s="25"/>
      <c r="I43" s="25"/>
      <c r="J43" s="25"/>
      <c r="K43" s="25"/>
      <c r="L43" s="25"/>
      <c r="M43" s="25"/>
      <c r="N43" s="25"/>
      <c r="O43" s="25"/>
      <c r="P43" s="25"/>
      <c r="Q43" s="25"/>
      <c r="R43" s="25"/>
      <c r="S43" s="25"/>
      <c r="T43" s="25"/>
      <c r="U43" s="25"/>
      <c r="V43" s="25"/>
      <c r="W43" s="25"/>
      <c r="X43" s="25"/>
      <c r="Y43" s="25"/>
      <c r="Z43" s="25"/>
      <c r="AA43" s="25"/>
    </row>
    <row r="44" spans="1:27" x14ac:dyDescent="0.2">
      <c r="A44" s="23">
        <f t="shared" si="0"/>
        <v>38</v>
      </c>
      <c r="B44" s="23"/>
      <c r="C44" s="24"/>
      <c r="D44" s="25"/>
      <c r="E44" s="25"/>
      <c r="F44" s="25"/>
      <c r="G44" s="25"/>
      <c r="H44" s="25"/>
      <c r="I44" s="25"/>
      <c r="J44" s="25"/>
      <c r="K44" s="25"/>
      <c r="L44" s="25"/>
      <c r="M44" s="25"/>
      <c r="N44" s="25"/>
      <c r="O44" s="25"/>
      <c r="P44" s="25"/>
      <c r="Q44" s="25"/>
      <c r="R44" s="25"/>
      <c r="S44" s="25"/>
      <c r="T44" s="25"/>
      <c r="U44" s="25"/>
      <c r="V44" s="25"/>
      <c r="W44" s="25"/>
      <c r="X44" s="25"/>
      <c r="Y44" s="25"/>
      <c r="Z44" s="25"/>
      <c r="AA44" s="25"/>
    </row>
    <row r="45" spans="1:27" x14ac:dyDescent="0.2">
      <c r="A45" s="23">
        <f t="shared" si="0"/>
        <v>39</v>
      </c>
      <c r="B45" s="23"/>
      <c r="C45" s="24"/>
      <c r="D45" s="25"/>
      <c r="E45" s="25"/>
      <c r="F45" s="25"/>
      <c r="G45" s="25"/>
      <c r="H45" s="25"/>
      <c r="I45" s="25"/>
      <c r="J45" s="25"/>
      <c r="K45" s="25"/>
      <c r="L45" s="25"/>
      <c r="M45" s="25"/>
      <c r="N45" s="25"/>
      <c r="O45" s="25"/>
      <c r="P45" s="25"/>
      <c r="Q45" s="25"/>
      <c r="R45" s="25"/>
      <c r="S45" s="25"/>
      <c r="T45" s="25"/>
      <c r="U45" s="25"/>
      <c r="V45" s="25"/>
      <c r="W45" s="25"/>
      <c r="X45" s="25"/>
      <c r="Y45" s="25"/>
      <c r="Z45" s="25"/>
      <c r="AA45" s="25"/>
    </row>
    <row r="46" spans="1:27" x14ac:dyDescent="0.2">
      <c r="A46" s="23">
        <f t="shared" si="0"/>
        <v>40</v>
      </c>
      <c r="B46" s="23"/>
      <c r="C46" s="24"/>
      <c r="D46" s="25"/>
      <c r="E46" s="25"/>
      <c r="F46" s="25"/>
      <c r="G46" s="25"/>
      <c r="H46" s="25"/>
      <c r="I46" s="25"/>
      <c r="J46" s="25"/>
      <c r="K46" s="25"/>
      <c r="L46" s="25"/>
      <c r="M46" s="25"/>
      <c r="N46" s="25"/>
      <c r="O46" s="25"/>
      <c r="P46" s="25"/>
      <c r="Q46" s="25"/>
      <c r="R46" s="25"/>
      <c r="S46" s="25"/>
      <c r="T46" s="25"/>
      <c r="U46" s="25"/>
      <c r="V46" s="25"/>
      <c r="W46" s="25"/>
      <c r="X46" s="25"/>
      <c r="Y46" s="25"/>
      <c r="Z46" s="25"/>
      <c r="AA46" s="25"/>
    </row>
    <row r="47" spans="1:27" x14ac:dyDescent="0.2">
      <c r="A47" s="23">
        <f t="shared" si="0"/>
        <v>41</v>
      </c>
      <c r="B47" s="23"/>
      <c r="C47" s="24"/>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7" x14ac:dyDescent="0.2">
      <c r="A48" s="23">
        <f t="shared" si="0"/>
        <v>42</v>
      </c>
      <c r="B48" s="23"/>
      <c r="C48" s="24"/>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x14ac:dyDescent="0.2">
      <c r="A49" s="23">
        <f t="shared" si="0"/>
        <v>43</v>
      </c>
      <c r="B49" s="23"/>
      <c r="C49" s="24"/>
      <c r="D49" s="25"/>
      <c r="E49" s="25"/>
      <c r="F49" s="25"/>
      <c r="G49" s="25"/>
      <c r="H49" s="25"/>
      <c r="I49" s="25"/>
      <c r="J49" s="25"/>
      <c r="K49" s="25"/>
      <c r="L49" s="25"/>
      <c r="M49" s="25"/>
      <c r="N49" s="25"/>
      <c r="O49" s="25"/>
      <c r="P49" s="25"/>
      <c r="Q49" s="25"/>
      <c r="R49" s="25"/>
      <c r="S49" s="25"/>
      <c r="T49" s="25"/>
      <c r="U49" s="25"/>
      <c r="V49" s="25"/>
      <c r="W49" s="25"/>
      <c r="X49" s="25"/>
      <c r="Y49" s="25"/>
      <c r="Z49" s="25"/>
      <c r="AA49" s="25"/>
    </row>
    <row r="50" spans="1:27" x14ac:dyDescent="0.2">
      <c r="A50" s="23">
        <f t="shared" si="0"/>
        <v>44</v>
      </c>
      <c r="B50" s="23"/>
      <c r="C50" s="24"/>
      <c r="D50" s="25"/>
      <c r="E50" s="25"/>
      <c r="F50" s="25"/>
      <c r="G50" s="25"/>
      <c r="H50" s="25"/>
      <c r="I50" s="25"/>
      <c r="J50" s="25"/>
      <c r="K50" s="25"/>
      <c r="L50" s="25"/>
      <c r="M50" s="25"/>
      <c r="N50" s="25"/>
      <c r="O50" s="25"/>
      <c r="P50" s="25"/>
      <c r="Q50" s="25"/>
      <c r="R50" s="25"/>
      <c r="S50" s="25"/>
      <c r="T50" s="25"/>
      <c r="U50" s="25"/>
      <c r="V50" s="25"/>
      <c r="W50" s="25"/>
      <c r="X50" s="25"/>
      <c r="Y50" s="25"/>
      <c r="Z50" s="25"/>
      <c r="AA50" s="25"/>
    </row>
    <row r="51" spans="1:27" x14ac:dyDescent="0.2">
      <c r="A51" s="23">
        <f t="shared" si="0"/>
        <v>45</v>
      </c>
      <c r="B51" s="23"/>
      <c r="C51" s="24"/>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2">
      <c r="A52" s="23">
        <f t="shared" si="0"/>
        <v>46</v>
      </c>
      <c r="B52" s="23"/>
      <c r="C52" s="24"/>
      <c r="D52" s="25"/>
      <c r="E52" s="25"/>
      <c r="F52" s="25"/>
      <c r="G52" s="25"/>
      <c r="H52" s="25"/>
      <c r="I52" s="25"/>
      <c r="J52" s="25"/>
      <c r="K52" s="25"/>
      <c r="L52" s="25"/>
      <c r="M52" s="25"/>
      <c r="N52" s="25"/>
      <c r="O52" s="25"/>
      <c r="P52" s="25"/>
      <c r="Q52" s="25"/>
      <c r="R52" s="25"/>
      <c r="S52" s="25"/>
      <c r="T52" s="25"/>
      <c r="U52" s="25"/>
      <c r="V52" s="25"/>
      <c r="W52" s="25"/>
      <c r="X52" s="25"/>
      <c r="Y52" s="25"/>
      <c r="Z52" s="25"/>
      <c r="AA52" s="25"/>
    </row>
    <row r="53" spans="1:27" x14ac:dyDescent="0.2">
      <c r="A53" s="23">
        <f t="shared" si="0"/>
        <v>47</v>
      </c>
      <c r="B53" s="23"/>
      <c r="C53" s="24"/>
      <c r="D53" s="25"/>
      <c r="E53" s="25"/>
      <c r="F53" s="25"/>
      <c r="G53" s="25"/>
      <c r="H53" s="25"/>
      <c r="I53" s="25"/>
      <c r="J53" s="25"/>
      <c r="K53" s="25"/>
      <c r="L53" s="25"/>
      <c r="M53" s="25"/>
      <c r="N53" s="25"/>
      <c r="O53" s="25"/>
      <c r="P53" s="25"/>
      <c r="Q53" s="25"/>
      <c r="R53" s="25"/>
      <c r="S53" s="25"/>
      <c r="T53" s="25"/>
      <c r="U53" s="25"/>
      <c r="V53" s="25"/>
      <c r="W53" s="25"/>
      <c r="X53" s="25"/>
      <c r="Y53" s="25"/>
      <c r="Z53" s="25"/>
      <c r="AA53" s="25"/>
    </row>
    <row r="54" spans="1:27" x14ac:dyDescent="0.2">
      <c r="A54" s="23">
        <f t="shared" si="0"/>
        <v>48</v>
      </c>
      <c r="B54" s="23"/>
      <c r="C54" s="24"/>
      <c r="D54" s="25"/>
      <c r="E54" s="25"/>
      <c r="F54" s="25"/>
      <c r="G54" s="25"/>
      <c r="H54" s="25"/>
      <c r="I54" s="25"/>
      <c r="J54" s="25"/>
      <c r="K54" s="25"/>
      <c r="L54" s="25"/>
      <c r="M54" s="25"/>
      <c r="N54" s="25"/>
      <c r="O54" s="25"/>
      <c r="P54" s="25"/>
      <c r="Q54" s="25"/>
      <c r="R54" s="25"/>
      <c r="S54" s="25"/>
      <c r="T54" s="25"/>
      <c r="U54" s="25"/>
      <c r="V54" s="25"/>
      <c r="W54" s="25"/>
      <c r="X54" s="25"/>
      <c r="Y54" s="25"/>
      <c r="Z54" s="25"/>
      <c r="AA54" s="25"/>
    </row>
    <row r="55" spans="1:27" x14ac:dyDescent="0.2">
      <c r="A55" s="23">
        <f t="shared" si="0"/>
        <v>49</v>
      </c>
      <c r="B55" s="23"/>
      <c r="C55" s="24"/>
      <c r="D55" s="25"/>
      <c r="E55" s="25"/>
      <c r="F55" s="25"/>
      <c r="G55" s="25"/>
      <c r="H55" s="25"/>
      <c r="I55" s="25"/>
      <c r="J55" s="25"/>
      <c r="K55" s="25"/>
      <c r="L55" s="25"/>
      <c r="M55" s="25"/>
      <c r="N55" s="25"/>
      <c r="O55" s="25"/>
      <c r="P55" s="25"/>
      <c r="Q55" s="25"/>
      <c r="R55" s="25"/>
      <c r="S55" s="25"/>
      <c r="T55" s="25"/>
      <c r="U55" s="25"/>
      <c r="V55" s="25"/>
      <c r="W55" s="25"/>
      <c r="X55" s="25"/>
      <c r="Y55" s="25"/>
      <c r="Z55" s="25"/>
      <c r="AA55" s="25"/>
    </row>
    <row r="56" spans="1:27" x14ac:dyDescent="0.2">
      <c r="A56" s="23">
        <f t="shared" si="0"/>
        <v>50</v>
      </c>
      <c r="B56" s="23"/>
      <c r="C56" s="24"/>
      <c r="D56" s="25"/>
      <c r="E56" s="25"/>
      <c r="F56" s="25"/>
      <c r="G56" s="25"/>
      <c r="H56" s="25"/>
      <c r="I56" s="25"/>
      <c r="J56" s="25"/>
      <c r="K56" s="25"/>
      <c r="L56" s="25"/>
      <c r="M56" s="25"/>
      <c r="N56" s="25"/>
      <c r="O56" s="25"/>
      <c r="P56" s="25"/>
      <c r="Q56" s="25"/>
      <c r="R56" s="25"/>
      <c r="S56" s="25"/>
      <c r="T56" s="25"/>
      <c r="U56" s="25"/>
      <c r="V56" s="25"/>
      <c r="W56" s="25"/>
      <c r="X56" s="25"/>
      <c r="Y56" s="25"/>
      <c r="Z56" s="25"/>
      <c r="AA56" s="25"/>
    </row>
    <row r="57" spans="1:27" x14ac:dyDescent="0.2">
      <c r="A57" s="23">
        <f t="shared" si="0"/>
        <v>51</v>
      </c>
      <c r="B57" s="23"/>
      <c r="C57" s="24"/>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2">
      <c r="A58" s="23">
        <f t="shared" si="0"/>
        <v>52</v>
      </c>
      <c r="B58" s="23"/>
      <c r="C58" s="24"/>
      <c r="D58" s="25"/>
      <c r="E58" s="25"/>
      <c r="F58" s="25"/>
      <c r="G58" s="25"/>
      <c r="H58" s="25"/>
      <c r="I58" s="25"/>
      <c r="J58" s="25"/>
      <c r="K58" s="25"/>
      <c r="L58" s="25"/>
      <c r="M58" s="25"/>
      <c r="N58" s="25"/>
      <c r="O58" s="25"/>
      <c r="P58" s="25"/>
      <c r="Q58" s="25"/>
      <c r="R58" s="25"/>
      <c r="S58" s="25"/>
      <c r="T58" s="25"/>
      <c r="U58" s="25"/>
      <c r="V58" s="25"/>
      <c r="W58" s="25"/>
      <c r="X58" s="25"/>
      <c r="Y58" s="25"/>
      <c r="Z58" s="25"/>
      <c r="AA58" s="25"/>
    </row>
    <row r="59" spans="1:27" x14ac:dyDescent="0.2">
      <c r="A59" s="23">
        <f t="shared" si="0"/>
        <v>53</v>
      </c>
      <c r="B59" s="23"/>
      <c r="C59" s="24"/>
      <c r="D59" s="25"/>
      <c r="E59" s="25"/>
      <c r="F59" s="25"/>
      <c r="G59" s="25"/>
      <c r="H59" s="25"/>
      <c r="I59" s="25"/>
      <c r="J59" s="25"/>
      <c r="K59" s="25"/>
      <c r="L59" s="25"/>
      <c r="M59" s="25"/>
      <c r="N59" s="25"/>
      <c r="O59" s="25"/>
      <c r="P59" s="25"/>
      <c r="Q59" s="25"/>
      <c r="R59" s="25"/>
      <c r="S59" s="25"/>
      <c r="T59" s="25"/>
      <c r="U59" s="25"/>
      <c r="V59" s="25"/>
      <c r="W59" s="25"/>
      <c r="X59" s="25"/>
      <c r="Y59" s="25"/>
      <c r="Z59" s="25"/>
      <c r="AA59" s="25"/>
    </row>
    <row r="60" spans="1:27" x14ac:dyDescent="0.2">
      <c r="A60" s="23">
        <f t="shared" si="0"/>
        <v>54</v>
      </c>
      <c r="B60" s="23"/>
      <c r="C60" s="24"/>
      <c r="D60" s="25"/>
      <c r="E60" s="25"/>
      <c r="F60" s="25"/>
      <c r="G60" s="25"/>
      <c r="H60" s="25"/>
      <c r="I60" s="25"/>
      <c r="J60" s="25"/>
      <c r="K60" s="25"/>
      <c r="L60" s="25"/>
      <c r="M60" s="25"/>
      <c r="N60" s="25"/>
      <c r="O60" s="25"/>
      <c r="P60" s="25"/>
      <c r="Q60" s="25"/>
      <c r="R60" s="25"/>
      <c r="S60" s="25"/>
      <c r="T60" s="25"/>
      <c r="U60" s="25"/>
      <c r="V60" s="25"/>
      <c r="W60" s="25"/>
      <c r="X60" s="25"/>
      <c r="Y60" s="25"/>
      <c r="Z60" s="25"/>
      <c r="AA60" s="25"/>
    </row>
    <row r="61" spans="1:27" x14ac:dyDescent="0.2">
      <c r="A61" s="23">
        <f t="shared" si="0"/>
        <v>55</v>
      </c>
      <c r="B61" s="23"/>
      <c r="C61" s="24"/>
      <c r="D61" s="25"/>
      <c r="E61" s="25"/>
      <c r="F61" s="25"/>
      <c r="G61" s="25"/>
      <c r="H61" s="25"/>
      <c r="I61" s="25"/>
      <c r="J61" s="25"/>
      <c r="K61" s="25"/>
      <c r="L61" s="25"/>
      <c r="M61" s="25"/>
      <c r="N61" s="25"/>
      <c r="O61" s="25"/>
      <c r="P61" s="25"/>
      <c r="Q61" s="25"/>
      <c r="R61" s="25"/>
      <c r="S61" s="25"/>
      <c r="T61" s="25"/>
      <c r="U61" s="25"/>
      <c r="V61" s="25"/>
      <c r="W61" s="25"/>
      <c r="X61" s="25"/>
      <c r="Y61" s="25"/>
      <c r="Z61" s="25"/>
      <c r="AA61" s="25"/>
    </row>
    <row r="62" spans="1:27" x14ac:dyDescent="0.2">
      <c r="A62" s="23">
        <f t="shared" si="0"/>
        <v>56</v>
      </c>
      <c r="B62" s="23"/>
      <c r="C62" s="24"/>
      <c r="D62" s="25"/>
      <c r="E62" s="25"/>
      <c r="F62" s="25"/>
      <c r="G62" s="25"/>
      <c r="H62" s="25"/>
      <c r="I62" s="25"/>
      <c r="J62" s="25"/>
      <c r="K62" s="25"/>
      <c r="L62" s="25"/>
      <c r="M62" s="25"/>
      <c r="N62" s="25"/>
      <c r="O62" s="25"/>
      <c r="P62" s="25"/>
      <c r="Q62" s="25"/>
      <c r="R62" s="25"/>
      <c r="S62" s="25"/>
      <c r="T62" s="25"/>
      <c r="U62" s="25"/>
      <c r="V62" s="25"/>
      <c r="W62" s="25"/>
      <c r="X62" s="25"/>
      <c r="Y62" s="25"/>
      <c r="Z62" s="25"/>
      <c r="AA62" s="25"/>
    </row>
    <row r="63" spans="1:27" x14ac:dyDescent="0.2">
      <c r="A63" s="23">
        <f t="shared" si="0"/>
        <v>57</v>
      </c>
      <c r="B63" s="23"/>
      <c r="C63" s="24"/>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2">
      <c r="A64" s="23">
        <f t="shared" si="0"/>
        <v>58</v>
      </c>
      <c r="B64" s="23"/>
      <c r="C64" s="24"/>
      <c r="D64" s="25"/>
      <c r="E64" s="25"/>
      <c r="F64" s="25"/>
      <c r="G64" s="25"/>
      <c r="H64" s="25"/>
      <c r="I64" s="25"/>
      <c r="J64" s="25"/>
      <c r="K64" s="25"/>
      <c r="L64" s="25"/>
      <c r="M64" s="25"/>
      <c r="N64" s="25"/>
      <c r="O64" s="25"/>
      <c r="P64" s="25"/>
      <c r="Q64" s="25"/>
      <c r="R64" s="25"/>
      <c r="S64" s="25"/>
      <c r="T64" s="25"/>
      <c r="U64" s="25"/>
      <c r="V64" s="25"/>
      <c r="W64" s="25"/>
      <c r="X64" s="25"/>
      <c r="Y64" s="25"/>
      <c r="Z64" s="25"/>
      <c r="AA64" s="25"/>
    </row>
    <row r="65" spans="1:27" x14ac:dyDescent="0.2">
      <c r="A65" s="23">
        <f t="shared" si="0"/>
        <v>59</v>
      </c>
      <c r="B65" s="23"/>
      <c r="C65" s="24"/>
      <c r="D65" s="25"/>
      <c r="E65" s="25"/>
      <c r="F65" s="25"/>
      <c r="G65" s="25"/>
      <c r="H65" s="25"/>
      <c r="I65" s="25"/>
      <c r="J65" s="25"/>
      <c r="K65" s="25"/>
      <c r="L65" s="25"/>
      <c r="M65" s="25"/>
      <c r="N65" s="25"/>
      <c r="O65" s="25"/>
      <c r="P65" s="25"/>
      <c r="Q65" s="25"/>
      <c r="R65" s="25"/>
      <c r="S65" s="25"/>
      <c r="T65" s="25"/>
      <c r="U65" s="25"/>
      <c r="V65" s="25"/>
      <c r="W65" s="25"/>
      <c r="X65" s="25"/>
      <c r="Y65" s="25"/>
      <c r="Z65" s="25"/>
      <c r="AA65" s="25"/>
    </row>
    <row r="66" spans="1:27" x14ac:dyDescent="0.2">
      <c r="A66" s="23">
        <f t="shared" si="0"/>
        <v>60</v>
      </c>
      <c r="B66" s="23"/>
      <c r="C66" s="24"/>
      <c r="D66" s="25"/>
      <c r="E66" s="25"/>
      <c r="F66" s="25"/>
      <c r="G66" s="25"/>
      <c r="H66" s="25"/>
      <c r="I66" s="25"/>
      <c r="J66" s="25"/>
      <c r="K66" s="25"/>
      <c r="L66" s="25"/>
      <c r="M66" s="25"/>
      <c r="N66" s="25"/>
      <c r="O66" s="25"/>
      <c r="P66" s="25"/>
      <c r="Q66" s="25"/>
      <c r="R66" s="25"/>
      <c r="S66" s="25"/>
      <c r="T66" s="25"/>
      <c r="U66" s="25"/>
      <c r="V66" s="25"/>
      <c r="W66" s="25"/>
      <c r="X66" s="25"/>
      <c r="Y66" s="25"/>
      <c r="Z66" s="25"/>
      <c r="AA66" s="25"/>
    </row>
    <row r="67" spans="1:27" x14ac:dyDescent="0.2">
      <c r="A67" s="23">
        <f t="shared" si="0"/>
        <v>61</v>
      </c>
      <c r="B67" s="23"/>
      <c r="C67" s="24"/>
      <c r="D67" s="25"/>
      <c r="E67" s="25"/>
      <c r="F67" s="25"/>
      <c r="G67" s="25"/>
      <c r="H67" s="25"/>
      <c r="I67" s="25"/>
      <c r="J67" s="25"/>
      <c r="K67" s="25"/>
      <c r="L67" s="25"/>
      <c r="M67" s="25"/>
      <c r="N67" s="25"/>
      <c r="O67" s="25"/>
      <c r="P67" s="25"/>
      <c r="Q67" s="25"/>
      <c r="R67" s="25"/>
      <c r="S67" s="25"/>
      <c r="T67" s="25"/>
      <c r="U67" s="25"/>
      <c r="V67" s="25"/>
      <c r="W67" s="25"/>
      <c r="X67" s="25"/>
      <c r="Y67" s="25"/>
      <c r="Z67" s="25"/>
      <c r="AA67" s="25"/>
    </row>
    <row r="68" spans="1:27" x14ac:dyDescent="0.2">
      <c r="A68" s="23">
        <f t="shared" si="0"/>
        <v>62</v>
      </c>
      <c r="B68" s="23"/>
      <c r="C68" s="24"/>
      <c r="D68" s="25"/>
      <c r="E68" s="25"/>
      <c r="F68" s="25"/>
      <c r="G68" s="25"/>
      <c r="H68" s="25"/>
      <c r="I68" s="25"/>
      <c r="J68" s="25"/>
      <c r="K68" s="25"/>
      <c r="L68" s="25"/>
      <c r="M68" s="25"/>
      <c r="N68" s="25"/>
      <c r="O68" s="25"/>
      <c r="P68" s="25"/>
      <c r="Q68" s="25"/>
      <c r="R68" s="25"/>
      <c r="S68" s="25"/>
      <c r="T68" s="25"/>
      <c r="U68" s="25"/>
      <c r="V68" s="25"/>
      <c r="W68" s="25"/>
      <c r="X68" s="25"/>
      <c r="Y68" s="25"/>
      <c r="Z68" s="25"/>
      <c r="AA68" s="25"/>
    </row>
    <row r="69" spans="1:27" x14ac:dyDescent="0.2">
      <c r="A69" s="23">
        <f t="shared" si="0"/>
        <v>63</v>
      </c>
      <c r="B69" s="23"/>
      <c r="C69" s="24"/>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7" x14ac:dyDescent="0.2">
      <c r="A70" s="23">
        <f t="shared" si="0"/>
        <v>64</v>
      </c>
      <c r="B70" s="23"/>
      <c r="C70" s="24"/>
      <c r="D70" s="25"/>
      <c r="E70" s="25"/>
      <c r="F70" s="25"/>
      <c r="G70" s="25"/>
      <c r="H70" s="25"/>
      <c r="I70" s="25"/>
      <c r="J70" s="25"/>
      <c r="K70" s="25"/>
      <c r="L70" s="25"/>
      <c r="M70" s="25"/>
      <c r="N70" s="25"/>
      <c r="O70" s="25"/>
      <c r="P70" s="25"/>
      <c r="Q70" s="25"/>
      <c r="R70" s="25"/>
      <c r="S70" s="25"/>
      <c r="T70" s="25"/>
      <c r="U70" s="25"/>
      <c r="V70" s="25"/>
      <c r="W70" s="25"/>
      <c r="X70" s="25"/>
      <c r="Y70" s="25"/>
      <c r="Z70" s="25"/>
      <c r="AA70" s="25"/>
    </row>
    <row r="71" spans="1:27" x14ac:dyDescent="0.2">
      <c r="A71" s="23">
        <f t="shared" si="0"/>
        <v>65</v>
      </c>
      <c r="B71" s="23"/>
      <c r="C71" s="24"/>
      <c r="D71" s="25"/>
      <c r="E71" s="25"/>
      <c r="F71" s="25"/>
      <c r="G71" s="25"/>
      <c r="H71" s="25"/>
      <c r="I71" s="25"/>
      <c r="J71" s="25"/>
      <c r="K71" s="25"/>
      <c r="L71" s="25"/>
      <c r="M71" s="25"/>
      <c r="N71" s="25"/>
      <c r="O71" s="25"/>
      <c r="P71" s="25"/>
      <c r="Q71" s="25"/>
      <c r="R71" s="25"/>
      <c r="S71" s="25"/>
      <c r="T71" s="25"/>
      <c r="U71" s="25"/>
      <c r="V71" s="25"/>
      <c r="W71" s="25"/>
      <c r="X71" s="25"/>
      <c r="Y71" s="25"/>
      <c r="Z71" s="25"/>
      <c r="AA71" s="25"/>
    </row>
    <row r="72" spans="1:27" x14ac:dyDescent="0.2">
      <c r="A72" s="23">
        <f t="shared" si="0"/>
        <v>66</v>
      </c>
      <c r="B72" s="23"/>
      <c r="C72" s="24"/>
      <c r="D72" s="25"/>
      <c r="E72" s="25"/>
      <c r="F72" s="25"/>
      <c r="G72" s="25"/>
      <c r="H72" s="25"/>
      <c r="I72" s="25"/>
      <c r="J72" s="25"/>
      <c r="K72" s="25"/>
      <c r="L72" s="25"/>
      <c r="M72" s="25"/>
      <c r="N72" s="25"/>
      <c r="O72" s="25"/>
      <c r="P72" s="25"/>
      <c r="Q72" s="25"/>
      <c r="R72" s="25"/>
      <c r="S72" s="25"/>
      <c r="T72" s="25"/>
      <c r="U72" s="25"/>
      <c r="V72" s="25"/>
      <c r="W72" s="25"/>
      <c r="X72" s="25"/>
      <c r="Y72" s="25"/>
      <c r="Z72" s="25"/>
      <c r="AA72" s="25"/>
    </row>
    <row r="73" spans="1:27" x14ac:dyDescent="0.2">
      <c r="A73" s="23">
        <f>+A72+1</f>
        <v>67</v>
      </c>
      <c r="B73" s="23"/>
      <c r="C73" s="24"/>
      <c r="D73" s="25"/>
      <c r="E73" s="25"/>
      <c r="F73" s="25"/>
      <c r="G73" s="25"/>
      <c r="H73" s="25"/>
      <c r="I73" s="25"/>
      <c r="J73" s="25"/>
      <c r="K73" s="25"/>
      <c r="L73" s="25"/>
      <c r="M73" s="25"/>
      <c r="N73" s="25"/>
      <c r="O73" s="25"/>
      <c r="P73" s="25"/>
      <c r="Q73" s="25"/>
      <c r="R73" s="25"/>
      <c r="S73" s="25"/>
      <c r="T73" s="25"/>
      <c r="U73" s="25"/>
      <c r="V73" s="25"/>
      <c r="W73" s="25"/>
      <c r="X73" s="25"/>
      <c r="Y73" s="25"/>
      <c r="Z73" s="25"/>
      <c r="AA73" s="25"/>
    </row>
    <row r="74" spans="1:27" x14ac:dyDescent="0.2">
      <c r="A74" s="23"/>
      <c r="B74" s="23"/>
      <c r="C74" s="24"/>
      <c r="D74" s="25"/>
      <c r="E74" s="25"/>
      <c r="F74" s="25"/>
      <c r="G74" s="25"/>
      <c r="H74" s="25"/>
      <c r="I74" s="25"/>
      <c r="J74" s="25"/>
      <c r="K74" s="25"/>
      <c r="L74" s="25"/>
      <c r="M74" s="25"/>
      <c r="N74" s="25"/>
      <c r="O74" s="25"/>
      <c r="P74" s="25"/>
      <c r="Q74" s="25"/>
      <c r="R74" s="25"/>
      <c r="S74" s="25"/>
      <c r="T74" s="25"/>
      <c r="U74" s="25"/>
      <c r="V74" s="25"/>
      <c r="W74" s="25"/>
      <c r="X74" s="25"/>
      <c r="Y74" s="25"/>
      <c r="Z74" s="25"/>
      <c r="AA74" s="25"/>
    </row>
    <row r="75" spans="1:27" x14ac:dyDescent="0.2">
      <c r="A75" s="23"/>
      <c r="B75" s="23"/>
      <c r="C75" s="24"/>
      <c r="D75" s="25"/>
      <c r="E75" s="25"/>
      <c r="F75" s="25"/>
      <c r="G75" s="25"/>
      <c r="H75" s="25"/>
      <c r="I75" s="25"/>
      <c r="J75" s="25"/>
      <c r="K75" s="25"/>
      <c r="L75" s="25"/>
      <c r="M75" s="25"/>
      <c r="N75" s="25"/>
      <c r="O75" s="25"/>
      <c r="P75" s="25"/>
      <c r="Q75" s="25"/>
      <c r="R75" s="25"/>
      <c r="S75" s="25"/>
      <c r="T75" s="25"/>
      <c r="U75" s="25"/>
      <c r="V75" s="25"/>
      <c r="W75" s="25"/>
      <c r="X75" s="25"/>
      <c r="Y75" s="25"/>
      <c r="Z75" s="25"/>
      <c r="AA75" s="25"/>
    </row>
    <row r="76" spans="1:27" x14ac:dyDescent="0.2">
      <c r="A76" s="23"/>
      <c r="B76" s="23"/>
      <c r="C76" s="24"/>
      <c r="D76" s="25"/>
      <c r="E76" s="25"/>
      <c r="F76" s="25"/>
      <c r="G76" s="25"/>
      <c r="H76" s="25"/>
      <c r="I76" s="25"/>
      <c r="J76" s="25"/>
      <c r="K76" s="25"/>
      <c r="L76" s="25"/>
      <c r="M76" s="25"/>
      <c r="N76" s="25"/>
      <c r="O76" s="25"/>
      <c r="P76" s="25"/>
      <c r="Q76" s="25"/>
      <c r="R76" s="25"/>
      <c r="S76" s="25"/>
      <c r="T76" s="25"/>
      <c r="U76" s="25"/>
      <c r="V76" s="25"/>
      <c r="W76" s="25"/>
      <c r="X76" s="25"/>
      <c r="Y76" s="25"/>
      <c r="Z76" s="25"/>
      <c r="AA76" s="25"/>
    </row>
    <row r="77" spans="1:27" x14ac:dyDescent="0.2">
      <c r="A77" s="23"/>
      <c r="B77" s="23"/>
      <c r="C77" s="24"/>
      <c r="D77" s="25"/>
      <c r="E77" s="25"/>
      <c r="F77" s="25"/>
      <c r="G77" s="25"/>
      <c r="H77" s="25"/>
      <c r="I77" s="25"/>
      <c r="J77" s="25"/>
      <c r="K77" s="25"/>
      <c r="L77" s="25"/>
      <c r="M77" s="25"/>
      <c r="N77" s="25"/>
      <c r="O77" s="25"/>
      <c r="P77" s="25"/>
      <c r="Q77" s="25"/>
      <c r="R77" s="25"/>
      <c r="S77" s="25"/>
      <c r="T77" s="25"/>
      <c r="U77" s="25"/>
      <c r="V77" s="25"/>
      <c r="W77" s="25"/>
      <c r="X77" s="25"/>
      <c r="Y77" s="25"/>
      <c r="Z77" s="25"/>
      <c r="AA77" s="25"/>
    </row>
    <row r="78" spans="1:27" x14ac:dyDescent="0.2">
      <c r="A78" s="24"/>
      <c r="B78" s="23"/>
      <c r="C78" s="24"/>
      <c r="D78" s="25"/>
      <c r="E78" s="25"/>
      <c r="F78" s="25"/>
      <c r="G78" s="25"/>
      <c r="H78" s="25"/>
      <c r="I78" s="25"/>
      <c r="J78" s="25"/>
      <c r="K78" s="25"/>
      <c r="L78" s="25"/>
      <c r="M78" s="25"/>
      <c r="N78" s="25"/>
      <c r="O78" s="25"/>
      <c r="P78" s="25"/>
      <c r="Q78" s="25"/>
      <c r="R78" s="25"/>
      <c r="S78" s="25"/>
      <c r="T78" s="25"/>
      <c r="U78" s="25"/>
      <c r="V78" s="25"/>
      <c r="W78" s="25"/>
      <c r="X78" s="25"/>
      <c r="Y78" s="25"/>
      <c r="Z78" s="25"/>
      <c r="AA78" s="25"/>
    </row>
    <row r="79" spans="1:27" x14ac:dyDescent="0.2">
      <c r="A79" s="24"/>
      <c r="B79" s="23"/>
      <c r="C79" s="24"/>
      <c r="D79" s="25"/>
      <c r="E79" s="25"/>
      <c r="F79" s="25"/>
      <c r="G79" s="25"/>
      <c r="H79" s="25"/>
      <c r="I79" s="25"/>
      <c r="J79" s="25"/>
      <c r="K79" s="25"/>
      <c r="L79" s="25"/>
      <c r="M79" s="25"/>
      <c r="N79" s="25"/>
      <c r="O79" s="25"/>
      <c r="P79" s="25"/>
      <c r="Q79" s="25"/>
      <c r="R79" s="25"/>
      <c r="S79" s="25"/>
      <c r="T79" s="25"/>
      <c r="U79" s="25"/>
      <c r="V79" s="25"/>
      <c r="W79" s="25"/>
      <c r="X79" s="25"/>
      <c r="Y79" s="25"/>
      <c r="Z79" s="25"/>
      <c r="AA79" s="25"/>
    </row>
    <row r="80" spans="1:27" x14ac:dyDescent="0.2">
      <c r="A80" s="24"/>
      <c r="B80" s="23"/>
      <c r="C80" s="24"/>
      <c r="D80" s="25"/>
      <c r="E80" s="25"/>
      <c r="F80" s="25"/>
      <c r="G80" s="25"/>
      <c r="H80" s="25"/>
      <c r="I80" s="25"/>
      <c r="J80" s="25"/>
      <c r="K80" s="25"/>
      <c r="L80" s="25"/>
      <c r="M80" s="25"/>
      <c r="N80" s="25"/>
      <c r="O80" s="25"/>
      <c r="P80" s="25"/>
      <c r="Q80" s="25"/>
      <c r="R80" s="25"/>
      <c r="S80" s="25"/>
      <c r="T80" s="25"/>
      <c r="U80" s="25"/>
      <c r="V80" s="25"/>
      <c r="W80" s="25"/>
      <c r="X80" s="25"/>
      <c r="Y80" s="25"/>
      <c r="Z80" s="25"/>
      <c r="AA80" s="25"/>
    </row>
    <row r="81" spans="1:27" x14ac:dyDescent="0.2">
      <c r="A81" s="24"/>
      <c r="B81" s="24"/>
      <c r="C81" s="24"/>
      <c r="D81" s="25"/>
      <c r="E81" s="25"/>
      <c r="F81" s="25"/>
      <c r="G81" s="25"/>
      <c r="H81" s="25"/>
      <c r="I81" s="25"/>
      <c r="J81" s="25"/>
      <c r="K81" s="25"/>
      <c r="L81" s="25"/>
      <c r="M81" s="25"/>
      <c r="N81" s="25"/>
      <c r="O81" s="25"/>
      <c r="P81" s="25"/>
      <c r="Q81" s="25"/>
      <c r="R81" s="25"/>
      <c r="S81" s="25"/>
      <c r="T81" s="25"/>
      <c r="U81" s="25"/>
      <c r="V81" s="25"/>
      <c r="W81" s="25"/>
      <c r="X81" s="25"/>
      <c r="Y81" s="25"/>
      <c r="Z81" s="25"/>
      <c r="AA81" s="25"/>
    </row>
    <row r="82" spans="1:27" x14ac:dyDescent="0.2">
      <c r="A82" s="24"/>
      <c r="B82" s="24"/>
      <c r="C82" s="24"/>
      <c r="D82" s="25"/>
      <c r="E82" s="25"/>
      <c r="F82" s="25"/>
      <c r="G82" s="25"/>
      <c r="H82" s="25"/>
      <c r="I82" s="25"/>
      <c r="J82" s="25"/>
      <c r="K82" s="25"/>
      <c r="L82" s="25"/>
      <c r="M82" s="25"/>
      <c r="N82" s="25"/>
      <c r="O82" s="25"/>
      <c r="P82" s="25"/>
      <c r="Q82" s="25"/>
      <c r="R82" s="25"/>
      <c r="S82" s="25"/>
      <c r="T82" s="25"/>
      <c r="U82" s="25"/>
      <c r="V82" s="25"/>
      <c r="W82" s="25"/>
      <c r="X82" s="25"/>
      <c r="Y82" s="25"/>
      <c r="Z82" s="25"/>
      <c r="AA82" s="25"/>
    </row>
    <row r="83" spans="1:27" x14ac:dyDescent="0.2">
      <c r="A83" s="24"/>
      <c r="B83" s="24"/>
      <c r="C83" s="24"/>
      <c r="D83" s="25"/>
      <c r="E83" s="25"/>
      <c r="F83" s="25"/>
      <c r="G83" s="25"/>
      <c r="H83" s="25"/>
      <c r="I83" s="25"/>
      <c r="J83" s="25"/>
      <c r="K83" s="25"/>
      <c r="L83" s="25"/>
      <c r="M83" s="25"/>
      <c r="N83" s="25"/>
      <c r="O83" s="25"/>
      <c r="P83" s="25"/>
      <c r="Q83" s="25"/>
      <c r="R83" s="25"/>
      <c r="S83" s="25"/>
      <c r="T83" s="25"/>
      <c r="U83" s="25"/>
      <c r="V83" s="25"/>
      <c r="W83" s="25"/>
      <c r="X83" s="25"/>
      <c r="Y83" s="25"/>
      <c r="Z83" s="25"/>
      <c r="AA83" s="25"/>
    </row>
    <row r="84" spans="1:27" x14ac:dyDescent="0.2">
      <c r="A84" s="24"/>
      <c r="B84" s="24"/>
      <c r="C84" s="24"/>
      <c r="D84" s="25"/>
      <c r="E84" s="25"/>
      <c r="F84" s="25"/>
      <c r="G84" s="25"/>
      <c r="H84" s="25"/>
      <c r="I84" s="25"/>
      <c r="J84" s="25"/>
      <c r="K84" s="25"/>
      <c r="L84" s="25"/>
      <c r="M84" s="25"/>
      <c r="N84" s="25"/>
      <c r="O84" s="25"/>
      <c r="P84" s="25"/>
      <c r="Q84" s="25"/>
      <c r="R84" s="25"/>
      <c r="S84" s="25"/>
      <c r="T84" s="25"/>
      <c r="U84" s="25"/>
      <c r="V84" s="25"/>
      <c r="W84" s="25"/>
      <c r="X84" s="25"/>
      <c r="Y84" s="25"/>
      <c r="Z84" s="25"/>
      <c r="AA84" s="25"/>
    </row>
    <row r="85" spans="1:27" x14ac:dyDescent="0.2">
      <c r="A85" s="24"/>
      <c r="B85" s="24"/>
      <c r="C85" s="24"/>
      <c r="D85" s="25"/>
      <c r="E85" s="25"/>
      <c r="F85" s="25"/>
      <c r="G85" s="25"/>
      <c r="H85" s="25"/>
      <c r="I85" s="25"/>
      <c r="J85" s="25"/>
      <c r="K85" s="25"/>
      <c r="L85" s="25"/>
      <c r="M85" s="25"/>
      <c r="N85" s="25"/>
      <c r="O85" s="25"/>
      <c r="P85" s="25"/>
      <c r="Q85" s="25"/>
      <c r="R85" s="25"/>
      <c r="S85" s="25"/>
      <c r="T85" s="25"/>
      <c r="U85" s="25"/>
      <c r="V85" s="25"/>
      <c r="W85" s="25"/>
      <c r="X85" s="25"/>
      <c r="Y85" s="25"/>
      <c r="Z85" s="25"/>
      <c r="AA85" s="25"/>
    </row>
    <row r="86" spans="1:27" x14ac:dyDescent="0.2">
      <c r="A86" s="24"/>
      <c r="B86" s="24"/>
      <c r="C86" s="24"/>
      <c r="D86" s="25"/>
      <c r="E86" s="25"/>
      <c r="F86" s="25"/>
      <c r="G86" s="25"/>
      <c r="H86" s="25"/>
      <c r="I86" s="25"/>
      <c r="J86" s="25"/>
      <c r="K86" s="25"/>
      <c r="L86" s="25"/>
      <c r="M86" s="25"/>
      <c r="N86" s="25"/>
      <c r="O86" s="25"/>
      <c r="P86" s="25"/>
      <c r="Q86" s="25"/>
      <c r="R86" s="25"/>
      <c r="S86" s="25"/>
      <c r="T86" s="25"/>
      <c r="U86" s="25"/>
      <c r="V86" s="25"/>
      <c r="W86" s="25"/>
      <c r="X86" s="25"/>
      <c r="Y86" s="25"/>
      <c r="Z86" s="25"/>
      <c r="AA86" s="25"/>
    </row>
    <row r="87" spans="1:27" x14ac:dyDescent="0.2">
      <c r="A87" s="24"/>
      <c r="B87" s="24"/>
      <c r="C87" s="24"/>
      <c r="D87" s="25"/>
      <c r="E87" s="25"/>
      <c r="F87" s="25"/>
      <c r="G87" s="25"/>
      <c r="H87" s="25"/>
      <c r="I87" s="25"/>
      <c r="J87" s="25"/>
      <c r="K87" s="25"/>
      <c r="L87" s="25"/>
      <c r="M87" s="25"/>
      <c r="N87" s="25"/>
      <c r="O87" s="25"/>
      <c r="P87" s="25"/>
      <c r="Q87" s="25"/>
      <c r="R87" s="25"/>
      <c r="S87" s="25"/>
      <c r="T87" s="25"/>
      <c r="U87" s="25"/>
      <c r="V87" s="25"/>
      <c r="W87" s="25"/>
      <c r="X87" s="25"/>
      <c r="Y87" s="25"/>
      <c r="Z87" s="25"/>
      <c r="AA87" s="25"/>
    </row>
    <row r="88" spans="1:27" x14ac:dyDescent="0.2">
      <c r="A88" s="24"/>
      <c r="B88" s="24"/>
      <c r="C88" s="24"/>
      <c r="D88" s="25"/>
      <c r="E88" s="25"/>
      <c r="F88" s="25"/>
      <c r="G88" s="25"/>
      <c r="H88" s="25"/>
      <c r="I88" s="25"/>
      <c r="J88" s="25"/>
      <c r="K88" s="25"/>
      <c r="L88" s="25"/>
      <c r="M88" s="25"/>
      <c r="N88" s="25"/>
      <c r="O88" s="25"/>
      <c r="P88" s="25"/>
      <c r="Q88" s="25"/>
      <c r="R88" s="25"/>
      <c r="S88" s="25"/>
      <c r="T88" s="25"/>
      <c r="U88" s="25"/>
      <c r="V88" s="25"/>
      <c r="W88" s="25"/>
      <c r="X88" s="25"/>
      <c r="Y88" s="25"/>
      <c r="Z88" s="25"/>
      <c r="AA88" s="25"/>
    </row>
    <row r="89" spans="1:27" x14ac:dyDescent="0.2">
      <c r="A89" s="24"/>
      <c r="B89" s="24"/>
      <c r="C89" s="24"/>
      <c r="D89" s="25"/>
      <c r="E89" s="25"/>
      <c r="F89" s="25"/>
      <c r="G89" s="25"/>
      <c r="H89" s="25"/>
      <c r="I89" s="25"/>
      <c r="J89" s="25"/>
      <c r="K89" s="25"/>
      <c r="L89" s="25"/>
      <c r="M89" s="25"/>
      <c r="N89" s="25"/>
      <c r="O89" s="25"/>
      <c r="P89" s="25"/>
      <c r="Q89" s="25"/>
      <c r="R89" s="25"/>
      <c r="S89" s="25"/>
      <c r="T89" s="25"/>
      <c r="U89" s="25"/>
      <c r="V89" s="25"/>
      <c r="W89" s="25"/>
      <c r="X89" s="25"/>
      <c r="Y89" s="25"/>
      <c r="Z89" s="25"/>
      <c r="AA89" s="25"/>
    </row>
    <row r="90" spans="1:27" x14ac:dyDescent="0.2">
      <c r="A90" s="24"/>
      <c r="B90" s="24"/>
      <c r="C90" s="24"/>
      <c r="D90" s="25"/>
      <c r="E90" s="25"/>
      <c r="F90" s="25"/>
      <c r="G90" s="25"/>
      <c r="H90" s="25"/>
      <c r="I90" s="25"/>
      <c r="J90" s="25"/>
      <c r="K90" s="25"/>
      <c r="L90" s="25"/>
      <c r="M90" s="25"/>
      <c r="N90" s="25"/>
      <c r="O90" s="25"/>
      <c r="P90" s="25"/>
      <c r="Q90" s="25"/>
      <c r="R90" s="25"/>
      <c r="S90" s="25"/>
      <c r="T90" s="25"/>
      <c r="U90" s="25"/>
      <c r="V90" s="25"/>
      <c r="W90" s="25"/>
      <c r="X90" s="25"/>
      <c r="Y90" s="25"/>
      <c r="Z90" s="25"/>
      <c r="AA90" s="25"/>
    </row>
    <row r="91" spans="1:27" x14ac:dyDescent="0.2">
      <c r="A91" s="24"/>
      <c r="B91" s="24"/>
      <c r="C91" s="24"/>
      <c r="D91" s="25"/>
      <c r="E91" s="25"/>
      <c r="F91" s="25"/>
      <c r="G91" s="25"/>
      <c r="H91" s="25"/>
      <c r="I91" s="25"/>
      <c r="J91" s="25"/>
      <c r="K91" s="25"/>
      <c r="L91" s="25"/>
      <c r="M91" s="25"/>
      <c r="N91" s="25"/>
      <c r="O91" s="25"/>
      <c r="P91" s="25"/>
      <c r="Q91" s="25"/>
      <c r="R91" s="25"/>
      <c r="S91" s="25"/>
      <c r="T91" s="25"/>
      <c r="U91" s="25"/>
      <c r="V91" s="25"/>
      <c r="W91" s="25"/>
      <c r="X91" s="25"/>
      <c r="Y91" s="25"/>
      <c r="Z91" s="25"/>
      <c r="AA91" s="25"/>
    </row>
    <row r="92" spans="1:27" x14ac:dyDescent="0.2">
      <c r="A92" s="24"/>
      <c r="B92" s="24"/>
      <c r="C92" s="24"/>
      <c r="D92" s="25"/>
      <c r="E92" s="25"/>
      <c r="F92" s="25"/>
      <c r="G92" s="25"/>
      <c r="H92" s="25"/>
      <c r="I92" s="25"/>
      <c r="J92" s="25"/>
      <c r="K92" s="25"/>
      <c r="L92" s="25"/>
      <c r="M92" s="25"/>
      <c r="N92" s="25"/>
      <c r="O92" s="25"/>
      <c r="P92" s="25"/>
      <c r="Q92" s="25"/>
      <c r="R92" s="25"/>
      <c r="S92" s="25"/>
      <c r="T92" s="25"/>
      <c r="U92" s="25"/>
      <c r="V92" s="25"/>
      <c r="W92" s="25"/>
      <c r="X92" s="25"/>
      <c r="Y92" s="25"/>
      <c r="Z92" s="25"/>
      <c r="AA92" s="25"/>
    </row>
    <row r="93" spans="1:27" x14ac:dyDescent="0.2">
      <c r="A93" s="24"/>
      <c r="B93" s="24"/>
      <c r="C93" s="24"/>
      <c r="D93" s="25"/>
      <c r="E93" s="25"/>
      <c r="F93" s="25"/>
      <c r="G93" s="25"/>
      <c r="H93" s="25"/>
      <c r="I93" s="25"/>
      <c r="J93" s="25"/>
      <c r="K93" s="25"/>
      <c r="L93" s="25"/>
      <c r="M93" s="25"/>
      <c r="N93" s="25"/>
      <c r="O93" s="25"/>
      <c r="P93" s="25"/>
      <c r="Q93" s="25"/>
      <c r="R93" s="25"/>
      <c r="S93" s="25"/>
      <c r="T93" s="25"/>
      <c r="U93" s="25"/>
      <c r="V93" s="25"/>
      <c r="W93" s="25"/>
      <c r="X93" s="25"/>
      <c r="Y93" s="25"/>
      <c r="Z93" s="25"/>
      <c r="AA93" s="25"/>
    </row>
    <row r="94" spans="1:27" x14ac:dyDescent="0.2">
      <c r="A94" s="24"/>
      <c r="B94" s="24"/>
      <c r="C94" s="24"/>
      <c r="D94" s="25"/>
      <c r="E94" s="25"/>
      <c r="F94" s="25"/>
      <c r="G94" s="25"/>
      <c r="H94" s="25"/>
      <c r="I94" s="25"/>
      <c r="J94" s="25"/>
      <c r="K94" s="25"/>
      <c r="L94" s="25"/>
      <c r="M94" s="25"/>
      <c r="N94" s="25"/>
      <c r="O94" s="25"/>
      <c r="P94" s="25"/>
      <c r="Q94" s="25"/>
      <c r="R94" s="25"/>
      <c r="S94" s="25"/>
      <c r="T94" s="25"/>
      <c r="U94" s="25"/>
      <c r="V94" s="25"/>
      <c r="W94" s="25"/>
      <c r="X94" s="25"/>
      <c r="Y94" s="25"/>
      <c r="Z94" s="25"/>
      <c r="AA94" s="25"/>
    </row>
    <row r="95" spans="1:27" x14ac:dyDescent="0.2">
      <c r="A95" s="24"/>
      <c r="B95" s="24"/>
      <c r="C95" s="24"/>
      <c r="D95" s="25"/>
      <c r="E95" s="25"/>
      <c r="F95" s="25"/>
      <c r="G95" s="25"/>
      <c r="H95" s="25"/>
      <c r="I95" s="25"/>
      <c r="J95" s="25"/>
      <c r="K95" s="25"/>
      <c r="L95" s="25"/>
      <c r="M95" s="25"/>
      <c r="N95" s="25"/>
      <c r="O95" s="25"/>
      <c r="P95" s="25"/>
      <c r="Q95" s="25"/>
      <c r="R95" s="25"/>
      <c r="S95" s="25"/>
      <c r="T95" s="25"/>
      <c r="U95" s="25"/>
      <c r="V95" s="25"/>
      <c r="W95" s="25"/>
      <c r="X95" s="25"/>
      <c r="Y95" s="25"/>
      <c r="Z95" s="25"/>
      <c r="AA95" s="25"/>
    </row>
    <row r="96" spans="1:27" x14ac:dyDescent="0.2">
      <c r="A96" s="24"/>
      <c r="B96" s="24"/>
      <c r="C96" s="24"/>
      <c r="D96" s="25"/>
      <c r="E96" s="25"/>
      <c r="F96" s="25"/>
      <c r="G96" s="25"/>
      <c r="H96" s="25"/>
      <c r="I96" s="25"/>
      <c r="J96" s="25"/>
      <c r="K96" s="25"/>
      <c r="L96" s="25"/>
      <c r="M96" s="25"/>
      <c r="N96" s="25"/>
      <c r="O96" s="25"/>
      <c r="P96" s="25"/>
      <c r="Q96" s="25"/>
      <c r="R96" s="25"/>
      <c r="S96" s="25"/>
      <c r="T96" s="25"/>
      <c r="U96" s="25"/>
      <c r="V96" s="25"/>
      <c r="W96" s="25"/>
      <c r="X96" s="25"/>
      <c r="Y96" s="25"/>
      <c r="Z96" s="25"/>
      <c r="AA96" s="25"/>
    </row>
    <row r="97" spans="1:27" x14ac:dyDescent="0.2">
      <c r="A97" s="24"/>
      <c r="B97" s="24"/>
      <c r="C97" s="24"/>
      <c r="D97" s="25"/>
      <c r="E97" s="25"/>
      <c r="F97" s="25"/>
      <c r="G97" s="25"/>
      <c r="H97" s="25"/>
      <c r="I97" s="25"/>
      <c r="J97" s="25"/>
      <c r="K97" s="25"/>
      <c r="L97" s="25"/>
      <c r="M97" s="25"/>
      <c r="N97" s="25"/>
      <c r="O97" s="25"/>
      <c r="P97" s="25"/>
      <c r="Q97" s="25"/>
      <c r="R97" s="25"/>
      <c r="S97" s="25"/>
      <c r="T97" s="25"/>
      <c r="U97" s="25"/>
      <c r="V97" s="25"/>
      <c r="W97" s="25"/>
      <c r="X97" s="25"/>
      <c r="Y97" s="25"/>
      <c r="Z97" s="25"/>
      <c r="AA97" s="25"/>
    </row>
    <row r="98" spans="1:27" x14ac:dyDescent="0.2">
      <c r="A98" s="24"/>
      <c r="B98" s="24"/>
      <c r="C98" s="24"/>
      <c r="D98" s="25"/>
      <c r="E98" s="25"/>
      <c r="F98" s="25"/>
      <c r="G98" s="25"/>
      <c r="H98" s="25"/>
      <c r="I98" s="25"/>
      <c r="J98" s="25"/>
      <c r="K98" s="25"/>
      <c r="L98" s="25"/>
      <c r="M98" s="25"/>
      <c r="N98" s="25"/>
      <c r="O98" s="25"/>
      <c r="P98" s="25"/>
      <c r="Q98" s="25"/>
      <c r="R98" s="25"/>
      <c r="S98" s="25"/>
      <c r="T98" s="25"/>
      <c r="U98" s="25"/>
      <c r="V98" s="25"/>
      <c r="W98" s="25"/>
      <c r="X98" s="25"/>
      <c r="Y98" s="25"/>
      <c r="Z98" s="25"/>
      <c r="AA98" s="25"/>
    </row>
    <row r="99" spans="1:27" x14ac:dyDescent="0.2">
      <c r="A99" s="24"/>
      <c r="B99" s="24"/>
      <c r="C99" s="24"/>
      <c r="D99" s="25"/>
      <c r="E99" s="25"/>
      <c r="F99" s="25"/>
      <c r="G99" s="25"/>
      <c r="H99" s="25"/>
      <c r="I99" s="25"/>
      <c r="J99" s="25"/>
      <c r="K99" s="25"/>
      <c r="L99" s="25"/>
      <c r="M99" s="25"/>
      <c r="N99" s="25"/>
      <c r="O99" s="25"/>
      <c r="P99" s="25"/>
      <c r="Q99" s="25"/>
      <c r="R99" s="25"/>
      <c r="S99" s="25"/>
      <c r="T99" s="25"/>
      <c r="U99" s="25"/>
      <c r="V99" s="25"/>
      <c r="W99" s="25"/>
      <c r="X99" s="25"/>
      <c r="Y99" s="25"/>
      <c r="Z99" s="25"/>
      <c r="AA99" s="25"/>
    </row>
    <row r="100" spans="1:27" x14ac:dyDescent="0.2">
      <c r="A100" s="24"/>
      <c r="B100" s="24"/>
      <c r="C100" s="24"/>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row>
  </sheetData>
  <mergeCells count="11">
    <mergeCell ref="A5:AA5"/>
    <mergeCell ref="Y3:AA3"/>
    <mergeCell ref="Q3:X3"/>
    <mergeCell ref="D2:AA2"/>
    <mergeCell ref="A1:AA1"/>
    <mergeCell ref="C2:C4"/>
    <mergeCell ref="B2:B4"/>
    <mergeCell ref="A2:A4"/>
    <mergeCell ref="D3:I3"/>
    <mergeCell ref="J3:K3"/>
    <mergeCell ref="L3:P3"/>
  </mergeCells>
  <pageMargins left="0.38" right="0.33" top="0.56999999999999995" bottom="0.61458333333333304" header="0.3" footer="0.3"/>
  <pageSetup scale="59" firstPageNumber="7" fitToHeight="0" orientation="landscape" useFirstPageNumber="1" r:id="rId1"/>
  <headerFooter>
    <oddFooter>&amp;C&amp;P</oddFooter>
  </headerFooter>
  <rowBreaks count="1" manualBreakCount="1">
    <brk id="73" max="26"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Title Page</vt:lpstr>
      <vt:lpstr>Checklist</vt:lpstr>
      <vt:lpstr>Section 1</vt:lpstr>
      <vt:lpstr>Section 2</vt:lpstr>
      <vt:lpstr>Section 3</vt:lpstr>
      <vt:lpstr>Section 4</vt:lpstr>
      <vt:lpstr>Section 5</vt:lpstr>
      <vt:lpstr>Table GUIDELINES</vt:lpstr>
      <vt:lpstr>Table I-SUM of IMPROVE</vt:lpstr>
      <vt:lpstr>Table II-IMPROVE BRKDWN</vt:lpstr>
      <vt:lpstr>Section 6</vt:lpstr>
      <vt:lpstr>Section 7-Match</vt:lpstr>
      <vt:lpstr>Section 8 and 9</vt:lpstr>
      <vt:lpstr>Calc Est Points</vt:lpstr>
      <vt:lpstr>Section 10</vt:lpstr>
      <vt:lpstr>'Section 7-Match'!Print_Area</vt:lpstr>
      <vt:lpstr>'Table I-SUM of IMPROVE'!Print_Area</vt:lpstr>
      <vt:lpstr>'Table I-SUM of IMPROVE'!Print_Titles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Magana</dc:creator>
  <cp:lastModifiedBy>Amy Tran</cp:lastModifiedBy>
  <cp:lastPrinted>2018-08-10T15:45:48Z</cp:lastPrinted>
  <dcterms:created xsi:type="dcterms:W3CDTF">2018-05-10T18:54:50Z</dcterms:created>
  <dcterms:modified xsi:type="dcterms:W3CDTF">2018-08-20T16:44:29Z</dcterms:modified>
</cp:coreProperties>
</file>